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laverde\Desktop\Rene\PAAC\Programa 2024\"/>
    </mc:Choice>
  </mc:AlternateContent>
  <bookViews>
    <workbookView xWindow="0" yWindow="0" windowWidth="24000" windowHeight="9735" activeTab="1"/>
  </bookViews>
  <sheets>
    <sheet name="Control de cambios" sheetId="2" r:id="rId1"/>
    <sheet name="PTEP" sheetId="1" r:id="rId2"/>
    <sheet name="Mapa Riesgos de corrupción" sheetId="3" r:id="rId3"/>
    <sheet name="Racionalización de Trámites" sheetId="4" r:id="rId4"/>
  </sheets>
  <externalReferences>
    <externalReference r:id="rId5"/>
    <externalReference r:id="rId6"/>
    <externalReference r:id="rId7"/>
  </externalReferences>
  <definedNames>
    <definedName name="_xlnm._FilterDatabase" localSheetId="1" hidden="1">PTEP!$A$5:$K$48</definedName>
    <definedName name="A" localSheetId="2">#REF!</definedName>
    <definedName name="A" localSheetId="3">#REF!</definedName>
    <definedName name="A">#REF!</definedName>
    <definedName name="A_Obj1" localSheetId="2">#REF!</definedName>
    <definedName name="A_Obj1" localSheetId="3">#REF!</definedName>
    <definedName name="A_Obj1">#REF!</definedName>
    <definedName name="A_Obj2" localSheetId="2">#REF!</definedName>
    <definedName name="A_Obj2" localSheetId="3">#REF!</definedName>
    <definedName name="A_Obj2">#REF!</definedName>
    <definedName name="A_Obj3" localSheetId="2">#REF!</definedName>
    <definedName name="A_Obj3" localSheetId="3">#REF!</definedName>
    <definedName name="A_Obj3">#REF!</definedName>
    <definedName name="A_Obj4" localSheetId="2">#REF!</definedName>
    <definedName name="A_Obj4" localSheetId="3">#REF!</definedName>
    <definedName name="A_Obj4">#REF!</definedName>
    <definedName name="Acc_1" localSheetId="2">#REF!</definedName>
    <definedName name="Acc_1" localSheetId="3">#REF!</definedName>
    <definedName name="Acc_1">#REF!</definedName>
    <definedName name="acc_10" localSheetId="2">#REF!</definedName>
    <definedName name="acc_10" localSheetId="3">#REF!</definedName>
    <definedName name="acc_10">#REF!</definedName>
    <definedName name="Acc_2" localSheetId="2">#REF!</definedName>
    <definedName name="Acc_2" localSheetId="3">#REF!</definedName>
    <definedName name="Acc_2">#REF!</definedName>
    <definedName name="Acc_22" localSheetId="2">#REF!</definedName>
    <definedName name="Acc_22" localSheetId="3">#REF!</definedName>
    <definedName name="Acc_22">#REF!</definedName>
    <definedName name="Acc_3" localSheetId="2">#REF!</definedName>
    <definedName name="Acc_3" localSheetId="3">#REF!</definedName>
    <definedName name="Acc_3">#REF!</definedName>
    <definedName name="Acc_4" localSheetId="2">#REF!</definedName>
    <definedName name="Acc_4" localSheetId="3">#REF!</definedName>
    <definedName name="Acc_4">#REF!</definedName>
    <definedName name="Acc_5" localSheetId="2">#REF!</definedName>
    <definedName name="Acc_5" localSheetId="3">#REF!</definedName>
    <definedName name="Acc_5">#REF!</definedName>
    <definedName name="Acc_6" localSheetId="2">#REF!</definedName>
    <definedName name="Acc_6" localSheetId="3">#REF!</definedName>
    <definedName name="Acc_6">#REF!</definedName>
    <definedName name="Acc_7" localSheetId="2">#REF!</definedName>
    <definedName name="Acc_7" localSheetId="3">#REF!</definedName>
    <definedName name="Acc_7">#REF!</definedName>
    <definedName name="Acc_8" localSheetId="2">#REF!</definedName>
    <definedName name="Acc_8" localSheetId="3">#REF!</definedName>
    <definedName name="Acc_8">#REF!</definedName>
    <definedName name="Acc_9" localSheetId="2">#REF!</definedName>
    <definedName name="Acc_9" localSheetId="3">#REF!</definedName>
    <definedName name="Acc_9">#REF!</definedName>
    <definedName name="acc_d" localSheetId="2">#REF!</definedName>
    <definedName name="acc_d" localSheetId="3">#REF!</definedName>
    <definedName name="acc_d">#REF!</definedName>
    <definedName name="accdd" localSheetId="2">#REF!</definedName>
    <definedName name="accdd" localSheetId="3">#REF!</definedName>
    <definedName name="accdd">#REF!</definedName>
    <definedName name="accddas" localSheetId="2">#REF!</definedName>
    <definedName name="accddas" localSheetId="3">#REF!</definedName>
    <definedName name="accddas">#REF!</definedName>
    <definedName name="Actcontrol">'[1]Explicación de los campos'!$AU$2:$AU$3</definedName>
    <definedName name="Asignacionresp">'[1]Explicación de los campos'!$AS$2:$AS$3</definedName>
    <definedName name="Autoridadresp">'[1]Explicación de los campos'!$AS$5:$AS$6</definedName>
    <definedName name="Causafactor3">'[2]Explicación de los campos'!$B$2:$B$9</definedName>
    <definedName name="ciudadano" localSheetId="2">#REF!</definedName>
    <definedName name="ciudadano" localSheetId="3">#REF!</definedName>
    <definedName name="ciudadano">#REF!</definedName>
    <definedName name="clase">'[3]Explicación de los campos'!$G$2:$G$7</definedName>
    <definedName name="Departamentos" localSheetId="2">#REF!</definedName>
    <definedName name="Departamentos" localSheetId="3">#REF!</definedName>
    <definedName name="Departamentos">#REF!</definedName>
    <definedName name="desviaciones">'[1]Explicación de los campos'!$AU$5:$AU$6</definedName>
    <definedName name="dfjkdsfj">#REF!</definedName>
    <definedName name="ejecucioncontrol">'[1]Explicación de los campos'!$AU$12:$AU$14</definedName>
    <definedName name="Evidencia">'[1]Explicación de los campos'!$AU$8:$AU$10</definedName>
    <definedName name="Fuentes" localSheetId="2">#REF!</definedName>
    <definedName name="Fuentes" localSheetId="3">#REF!</definedName>
    <definedName name="Fuentes">#REF!</definedName>
    <definedName name="hola" localSheetId="2">#REF!</definedName>
    <definedName name="hola" localSheetId="3">#REF!</definedName>
    <definedName name="hola">#REF!</definedName>
    <definedName name="Indicadores" localSheetId="2">#REF!</definedName>
    <definedName name="Indicadores" localSheetId="3">#REF!</definedName>
    <definedName name="Indicadores">#REF!</definedName>
    <definedName name="m" localSheetId="2">#REF!</definedName>
    <definedName name="m" localSheetId="3">#REF!</definedName>
    <definedName name="m">#REF!</definedName>
    <definedName name="Monica" localSheetId="2">#REF!</definedName>
    <definedName name="Monica" localSheetId="3">#REF!</definedName>
    <definedName name="Monica">#REF!</definedName>
    <definedName name="Objetivos" localSheetId="2">#REF!</definedName>
    <definedName name="Objetivos" localSheetId="3">#REF!</definedName>
    <definedName name="Objetivos">#REF!</definedName>
    <definedName name="Objjj" localSheetId="2">#REF!</definedName>
    <definedName name="Objjj" localSheetId="3">#REF!</definedName>
    <definedName name="Objjj">#REF!</definedName>
    <definedName name="obkk" localSheetId="2">#REF!</definedName>
    <definedName name="obkk" localSheetId="3">#REF!</definedName>
    <definedName name="obkk">#REF!</definedName>
    <definedName name="Periodicidad">'[1]Explicación de los campos'!$AS$8:$AS$9</definedName>
    <definedName name="Proposito">'[1]Explicación de los campos'!$AS$11:$AS$13</definedName>
    <definedName name="RiesgoClase3">'[2]Explicación de los campos'!$G$2:$G$8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3" l="1"/>
  <c r="L9" i="3" s="1"/>
  <c r="AF9" i="3"/>
  <c r="AG9" i="3"/>
  <c r="AH9" i="3" s="1"/>
  <c r="AN9" i="3"/>
  <c r="AP9" i="3"/>
  <c r="AR9" i="3"/>
  <c r="AT9" i="3"/>
  <c r="AV9" i="3"/>
  <c r="AX9" i="3"/>
  <c r="AZ9" i="3"/>
  <c r="AG10" i="3"/>
  <c r="AN10" i="3"/>
  <c r="AP10" i="3"/>
  <c r="AR10" i="3"/>
  <c r="AT10" i="3"/>
  <c r="AV10" i="3"/>
  <c r="AX10" i="3"/>
  <c r="AZ10" i="3"/>
  <c r="AG11" i="3"/>
  <c r="AN11" i="3"/>
  <c r="AP11" i="3"/>
  <c r="AR11" i="3"/>
  <c r="AT11" i="3"/>
  <c r="AV11" i="3"/>
  <c r="AX11" i="3"/>
  <c r="AZ11" i="3"/>
  <c r="K12" i="3"/>
  <c r="L12" i="3"/>
  <c r="AF12" i="3"/>
  <c r="AG12" i="3" s="1"/>
  <c r="AN12" i="3"/>
  <c r="AP12" i="3"/>
  <c r="AR12" i="3"/>
  <c r="AT12" i="3"/>
  <c r="AV12" i="3"/>
  <c r="AX12" i="3"/>
  <c r="AZ12" i="3"/>
  <c r="AG13" i="3"/>
  <c r="AN13" i="3"/>
  <c r="AP13" i="3"/>
  <c r="AR13" i="3"/>
  <c r="AT13" i="3"/>
  <c r="AV13" i="3"/>
  <c r="AX13" i="3"/>
  <c r="AZ13" i="3"/>
  <c r="AG14" i="3"/>
  <c r="AN14" i="3"/>
  <c r="AP14" i="3"/>
  <c r="AR14" i="3"/>
  <c r="AT14" i="3"/>
  <c r="AV14" i="3"/>
  <c r="AX14" i="3"/>
  <c r="AZ14" i="3"/>
  <c r="K15" i="3"/>
  <c r="L15" i="3" s="1"/>
  <c r="AF15" i="3"/>
  <c r="AG15" i="3"/>
  <c r="AH15" i="3" s="1"/>
  <c r="AN15" i="3"/>
  <c r="AP15" i="3"/>
  <c r="AR15" i="3"/>
  <c r="AT15" i="3"/>
  <c r="AV15" i="3"/>
  <c r="AX15" i="3"/>
  <c r="AZ15" i="3"/>
  <c r="BK15" i="3"/>
  <c r="AG16" i="3"/>
  <c r="AN16" i="3"/>
  <c r="AP16" i="3"/>
  <c r="AR16" i="3"/>
  <c r="AT16" i="3"/>
  <c r="AV16" i="3"/>
  <c r="AX16" i="3"/>
  <c r="AZ16" i="3"/>
  <c r="AG17" i="3"/>
  <c r="AN17" i="3"/>
  <c r="AP17" i="3"/>
  <c r="AR17" i="3"/>
  <c r="AT17" i="3"/>
  <c r="AV17" i="3"/>
  <c r="AX17" i="3"/>
  <c r="AZ17" i="3"/>
  <c r="K18" i="3"/>
  <c r="L18" i="3" s="1"/>
  <c r="AF18" i="3"/>
  <c r="AG18" i="3" s="1"/>
  <c r="AN18" i="3"/>
  <c r="AP18" i="3"/>
  <c r="AR18" i="3"/>
  <c r="AT18" i="3"/>
  <c r="AV18" i="3"/>
  <c r="AX18" i="3"/>
  <c r="AZ18" i="3"/>
  <c r="AG19" i="3"/>
  <c r="AN19" i="3"/>
  <c r="AP19" i="3"/>
  <c r="AR19" i="3"/>
  <c r="AT19" i="3"/>
  <c r="AV19" i="3"/>
  <c r="AX19" i="3"/>
  <c r="AZ19" i="3"/>
  <c r="AG20" i="3"/>
  <c r="AN20" i="3"/>
  <c r="AP20" i="3"/>
  <c r="AR20" i="3"/>
  <c r="AT20" i="3"/>
  <c r="AV20" i="3"/>
  <c r="AX20" i="3"/>
  <c r="AZ20" i="3"/>
  <c r="AG21" i="3"/>
  <c r="AN21" i="3"/>
  <c r="AP21" i="3"/>
  <c r="AR21" i="3"/>
  <c r="AT21" i="3"/>
  <c r="AV21" i="3"/>
  <c r="AX21" i="3"/>
  <c r="AZ21" i="3"/>
  <c r="K22" i="3"/>
  <c r="L22" i="3" s="1"/>
  <c r="AF22" i="3"/>
  <c r="AG22" i="3"/>
  <c r="AN22" i="3"/>
  <c r="AP22" i="3"/>
  <c r="AR22" i="3"/>
  <c r="AT22" i="3"/>
  <c r="AV22" i="3"/>
  <c r="AX22" i="3"/>
  <c r="AZ22" i="3"/>
  <c r="AG23" i="3"/>
  <c r="AN23" i="3"/>
  <c r="AP23" i="3"/>
  <c r="AR23" i="3"/>
  <c r="AT23" i="3"/>
  <c r="AV23" i="3"/>
  <c r="AX23" i="3"/>
  <c r="AZ23" i="3"/>
  <c r="AG24" i="3"/>
  <c r="AN24" i="3"/>
  <c r="AP24" i="3"/>
  <c r="AR24" i="3"/>
  <c r="AT24" i="3"/>
  <c r="AV24" i="3"/>
  <c r="AX24" i="3"/>
  <c r="AZ24" i="3"/>
  <c r="K25" i="3"/>
  <c r="L25" i="3"/>
  <c r="AF25" i="3"/>
  <c r="AG25" i="3" s="1"/>
  <c r="AN25" i="3"/>
  <c r="AP25" i="3"/>
  <c r="AR25" i="3"/>
  <c r="AT25" i="3"/>
  <c r="AV25" i="3"/>
  <c r="AX25" i="3"/>
  <c r="AZ25" i="3"/>
  <c r="AG26" i="3"/>
  <c r="AN26" i="3"/>
  <c r="AP26" i="3"/>
  <c r="AR26" i="3"/>
  <c r="AT26" i="3"/>
  <c r="AV26" i="3"/>
  <c r="AX26" i="3"/>
  <c r="AZ26" i="3"/>
  <c r="AG27" i="3"/>
  <c r="AN27" i="3"/>
  <c r="AP27" i="3"/>
  <c r="AR27" i="3"/>
  <c r="AT27" i="3"/>
  <c r="AV27" i="3"/>
  <c r="AX27" i="3"/>
  <c r="AZ27" i="3"/>
  <c r="AG28" i="3"/>
  <c r="AN28" i="3"/>
  <c r="AP28" i="3"/>
  <c r="AR28" i="3"/>
  <c r="AT28" i="3"/>
  <c r="AV28" i="3"/>
  <c r="AX28" i="3"/>
  <c r="AZ28" i="3"/>
  <c r="AG29" i="3"/>
  <c r="AN29" i="3"/>
  <c r="AP29" i="3"/>
  <c r="AR29" i="3"/>
  <c r="AT29" i="3"/>
  <c r="AV29" i="3"/>
  <c r="AX29" i="3"/>
  <c r="AZ29" i="3"/>
  <c r="AG30" i="3"/>
  <c r="AN30" i="3"/>
  <c r="AP30" i="3"/>
  <c r="AR30" i="3"/>
  <c r="AT30" i="3"/>
  <c r="AV30" i="3"/>
  <c r="AX30" i="3"/>
  <c r="AZ30" i="3"/>
  <c r="K31" i="3"/>
  <c r="AF31" i="3"/>
  <c r="AG31" i="3"/>
  <c r="AH31" i="3"/>
  <c r="AN31" i="3"/>
  <c r="AP31" i="3"/>
  <c r="AR31" i="3"/>
  <c r="AT31" i="3"/>
  <c r="AV31" i="3"/>
  <c r="AX31" i="3"/>
  <c r="AZ31" i="3"/>
  <c r="BK31" i="3"/>
  <c r="AG32" i="3"/>
  <c r="AG33" i="3"/>
  <c r="AN33" i="3"/>
  <c r="AP33" i="3"/>
  <c r="AR33" i="3"/>
  <c r="AT33" i="3"/>
  <c r="AV33" i="3"/>
  <c r="AX33" i="3"/>
  <c r="AZ33" i="3"/>
  <c r="AG34" i="3"/>
  <c r="AN34" i="3"/>
  <c r="AP34" i="3"/>
  <c r="AR34" i="3"/>
  <c r="AT34" i="3"/>
  <c r="AV34" i="3"/>
  <c r="AX34" i="3"/>
  <c r="AZ34" i="3"/>
  <c r="K35" i="3"/>
  <c r="AF35" i="3"/>
  <c r="AG35" i="3" s="1"/>
  <c r="AN35" i="3"/>
  <c r="AP35" i="3"/>
  <c r="AR35" i="3"/>
  <c r="AT35" i="3"/>
  <c r="AV35" i="3"/>
  <c r="AX35" i="3"/>
  <c r="AZ35" i="3"/>
  <c r="AG36" i="3"/>
  <c r="AN36" i="3"/>
  <c r="AP36" i="3"/>
  <c r="AR36" i="3"/>
  <c r="AT36" i="3"/>
  <c r="AV36" i="3"/>
  <c r="AX36" i="3"/>
  <c r="AZ36" i="3"/>
  <c r="AG37" i="3"/>
  <c r="AN37" i="3"/>
  <c r="AP37" i="3"/>
  <c r="AR37" i="3"/>
  <c r="AT37" i="3"/>
  <c r="AV37" i="3"/>
  <c r="AX37" i="3"/>
  <c r="AZ37" i="3"/>
  <c r="AG38" i="3"/>
  <c r="AN38" i="3"/>
  <c r="AP38" i="3"/>
  <c r="AR38" i="3"/>
  <c r="AT38" i="3"/>
  <c r="AV38" i="3"/>
  <c r="AX38" i="3"/>
  <c r="AZ38" i="3"/>
  <c r="AN39" i="3"/>
  <c r="AP39" i="3"/>
  <c r="AR39" i="3"/>
  <c r="AT39" i="3"/>
  <c r="AV39" i="3"/>
  <c r="AX39" i="3"/>
  <c r="AZ39" i="3"/>
  <c r="K40" i="3"/>
  <c r="L40" i="3"/>
  <c r="AF40" i="3"/>
  <c r="AG40" i="3"/>
  <c r="AN40" i="3"/>
  <c r="AP40" i="3"/>
  <c r="AR40" i="3"/>
  <c r="AT40" i="3"/>
  <c r="AV40" i="3"/>
  <c r="AX40" i="3"/>
  <c r="AZ40" i="3"/>
  <c r="AG41" i="3"/>
  <c r="AN41" i="3"/>
  <c r="AP41" i="3"/>
  <c r="AR41" i="3"/>
  <c r="AT41" i="3"/>
  <c r="AV41" i="3"/>
  <c r="AX41" i="3"/>
  <c r="AZ41" i="3"/>
  <c r="AG42" i="3"/>
  <c r="AN42" i="3"/>
  <c r="AP42" i="3"/>
  <c r="AR42" i="3"/>
  <c r="AT42" i="3"/>
  <c r="AV42" i="3"/>
  <c r="AX42" i="3"/>
  <c r="AZ42" i="3"/>
  <c r="AG43" i="3"/>
  <c r="AN43" i="3"/>
  <c r="AP43" i="3"/>
  <c r="AR43" i="3"/>
  <c r="AT43" i="3"/>
  <c r="AV43" i="3"/>
  <c r="AX43" i="3"/>
  <c r="AZ43" i="3"/>
  <c r="AG44" i="3"/>
  <c r="AN44" i="3"/>
  <c r="AP44" i="3"/>
  <c r="AR44" i="3"/>
  <c r="AT44" i="3"/>
  <c r="AV44" i="3"/>
  <c r="AX44" i="3"/>
  <c r="AZ44" i="3"/>
  <c r="AG45" i="3"/>
  <c r="AN45" i="3"/>
  <c r="AP45" i="3"/>
  <c r="AR45" i="3"/>
  <c r="AT45" i="3"/>
  <c r="AV45" i="3"/>
  <c r="AX45" i="3"/>
  <c r="AZ45" i="3"/>
  <c r="K46" i="3"/>
  <c r="L46" i="3" s="1"/>
  <c r="AF46" i="3"/>
  <c r="AG46" i="3"/>
  <c r="BK46" i="3" s="1"/>
  <c r="AH46" i="3"/>
  <c r="AI46" i="3" s="1"/>
  <c r="AN46" i="3"/>
  <c r="AP46" i="3"/>
  <c r="AR46" i="3"/>
  <c r="AT46" i="3"/>
  <c r="AV46" i="3"/>
  <c r="AX46" i="3"/>
  <c r="AZ46" i="3"/>
  <c r="AG47" i="3"/>
  <c r="AN47" i="3"/>
  <c r="AP47" i="3"/>
  <c r="AR47" i="3"/>
  <c r="AT47" i="3"/>
  <c r="AV47" i="3"/>
  <c r="AX47" i="3"/>
  <c r="AZ47" i="3"/>
  <c r="AG48" i="3"/>
  <c r="AN48" i="3"/>
  <c r="AP48" i="3"/>
  <c r="AR48" i="3"/>
  <c r="AT48" i="3"/>
  <c r="AV48" i="3"/>
  <c r="AX48" i="3"/>
  <c r="AZ48" i="3"/>
  <c r="AN49" i="3"/>
  <c r="BA49" i="3" s="1"/>
  <c r="BB49" i="3" s="1"/>
  <c r="BD49" i="3" s="1"/>
  <c r="BE49" i="3" s="1"/>
  <c r="AP49" i="3"/>
  <c r="AR49" i="3"/>
  <c r="AT49" i="3"/>
  <c r="AV49" i="3"/>
  <c r="AX49" i="3"/>
  <c r="AZ49" i="3"/>
  <c r="AG50" i="3"/>
  <c r="AN50" i="3"/>
  <c r="BA50" i="3" s="1"/>
  <c r="BB50" i="3" s="1"/>
  <c r="BD50" i="3" s="1"/>
  <c r="BE50" i="3" s="1"/>
  <c r="AP50" i="3"/>
  <c r="AR50" i="3"/>
  <c r="AT50" i="3"/>
  <c r="AV50" i="3"/>
  <c r="AX50" i="3"/>
  <c r="AZ50" i="3"/>
  <c r="L51" i="3"/>
  <c r="AF51" i="3"/>
  <c r="AG51" i="3"/>
  <c r="AH51" i="3" s="1"/>
  <c r="AN51" i="3"/>
  <c r="AP51" i="3"/>
  <c r="AR51" i="3"/>
  <c r="AT51" i="3"/>
  <c r="AV51" i="3"/>
  <c r="AX51" i="3"/>
  <c r="AZ51" i="3"/>
  <c r="BK51" i="3"/>
  <c r="AG52" i="3"/>
  <c r="AN52" i="3"/>
  <c r="AP52" i="3"/>
  <c r="AR52" i="3"/>
  <c r="AT52" i="3"/>
  <c r="AV52" i="3"/>
  <c r="AX52" i="3"/>
  <c r="AZ52" i="3"/>
  <c r="AG53" i="3"/>
  <c r="AN53" i="3"/>
  <c r="AP53" i="3"/>
  <c r="AR53" i="3"/>
  <c r="AT53" i="3"/>
  <c r="AV53" i="3"/>
  <c r="AX53" i="3"/>
  <c r="AZ53" i="3"/>
  <c r="K54" i="3"/>
  <c r="L54" i="3" s="1"/>
  <c r="AF54" i="3"/>
  <c r="AG54" i="3" s="1"/>
  <c r="AN54" i="3"/>
  <c r="AP54" i="3"/>
  <c r="AR54" i="3"/>
  <c r="AT54" i="3"/>
  <c r="AV54" i="3"/>
  <c r="AX54" i="3"/>
  <c r="AZ54" i="3"/>
  <c r="AG55" i="3"/>
  <c r="AN55" i="3"/>
  <c r="AP55" i="3"/>
  <c r="BA55" i="3" s="1"/>
  <c r="BB55" i="3" s="1"/>
  <c r="BD55" i="3" s="1"/>
  <c r="BE55" i="3" s="1"/>
  <c r="AR55" i="3"/>
  <c r="AT55" i="3"/>
  <c r="AV55" i="3"/>
  <c r="AX55" i="3"/>
  <c r="AZ55" i="3"/>
  <c r="AG56" i="3"/>
  <c r="AN56" i="3"/>
  <c r="AP56" i="3"/>
  <c r="AR56" i="3"/>
  <c r="AT56" i="3"/>
  <c r="AV56" i="3"/>
  <c r="AX56" i="3"/>
  <c r="AZ56" i="3"/>
  <c r="AG57" i="3"/>
  <c r="AN57" i="3"/>
  <c r="AP57" i="3"/>
  <c r="AR57" i="3"/>
  <c r="AT57" i="3"/>
  <c r="AV57" i="3"/>
  <c r="AX57" i="3"/>
  <c r="AZ57" i="3"/>
  <c r="K58" i="3"/>
  <c r="AF58" i="3"/>
  <c r="AG58" i="3" s="1"/>
  <c r="AN58" i="3"/>
  <c r="AP58" i="3"/>
  <c r="AR58" i="3"/>
  <c r="AT58" i="3"/>
  <c r="AV58" i="3"/>
  <c r="AX58" i="3"/>
  <c r="AZ58" i="3"/>
  <c r="AG59" i="3"/>
  <c r="AN59" i="3"/>
  <c r="AP59" i="3"/>
  <c r="AR59" i="3"/>
  <c r="AT59" i="3"/>
  <c r="AV59" i="3"/>
  <c r="AX59" i="3"/>
  <c r="AZ59" i="3"/>
  <c r="AG60" i="3"/>
  <c r="AN60" i="3"/>
  <c r="AP60" i="3"/>
  <c r="AR60" i="3"/>
  <c r="AT60" i="3"/>
  <c r="AV60" i="3"/>
  <c r="AX60" i="3"/>
  <c r="AZ60" i="3"/>
  <c r="K61" i="3"/>
  <c r="L61" i="3"/>
  <c r="AF61" i="3"/>
  <c r="AG61" i="3"/>
  <c r="AH61" i="3" s="1"/>
  <c r="AI61" i="3" s="1"/>
  <c r="AN61" i="3"/>
  <c r="AP61" i="3"/>
  <c r="AR61" i="3"/>
  <c r="AT61" i="3"/>
  <c r="AV61" i="3"/>
  <c r="AX61" i="3"/>
  <c r="AZ61" i="3"/>
  <c r="AG62" i="3"/>
  <c r="AN62" i="3"/>
  <c r="AP62" i="3"/>
  <c r="AR62" i="3"/>
  <c r="AT62" i="3"/>
  <c r="AV62" i="3"/>
  <c r="AX62" i="3"/>
  <c r="AZ62" i="3"/>
  <c r="AG63" i="3"/>
  <c r="AN63" i="3"/>
  <c r="AP63" i="3"/>
  <c r="AR63" i="3"/>
  <c r="AT63" i="3"/>
  <c r="AV63" i="3"/>
  <c r="AX63" i="3"/>
  <c r="AZ63" i="3"/>
  <c r="AG64" i="3"/>
  <c r="AN64" i="3"/>
  <c r="AP64" i="3"/>
  <c r="AR64" i="3"/>
  <c r="AT64" i="3"/>
  <c r="AV64" i="3"/>
  <c r="AX64" i="3"/>
  <c r="AZ64" i="3"/>
  <c r="K65" i="3"/>
  <c r="AF65" i="3"/>
  <c r="AG65" i="3"/>
  <c r="AH65" i="3" s="1"/>
  <c r="AI65" i="3" s="1"/>
  <c r="AN65" i="3"/>
  <c r="AP65" i="3"/>
  <c r="AR65" i="3"/>
  <c r="AT65" i="3"/>
  <c r="AV65" i="3"/>
  <c r="AX65" i="3"/>
  <c r="AZ65" i="3"/>
  <c r="AG66" i="3"/>
  <c r="AN66" i="3"/>
  <c r="AP66" i="3"/>
  <c r="AR66" i="3"/>
  <c r="AT66" i="3"/>
  <c r="AV66" i="3"/>
  <c r="AX66" i="3"/>
  <c r="AZ66" i="3"/>
  <c r="K67" i="3"/>
  <c r="AF67" i="3"/>
  <c r="AG67" i="3"/>
  <c r="BK67" i="3" s="1"/>
  <c r="AN67" i="3"/>
  <c r="AP67" i="3"/>
  <c r="AR67" i="3"/>
  <c r="AT67" i="3"/>
  <c r="AV67" i="3"/>
  <c r="AX67" i="3"/>
  <c r="AZ67" i="3"/>
  <c r="AN68" i="3"/>
  <c r="AP68" i="3"/>
  <c r="AR68" i="3"/>
  <c r="AT68" i="3"/>
  <c r="AV68" i="3"/>
  <c r="AX68" i="3"/>
  <c r="AZ68" i="3"/>
  <c r="BA68" i="3"/>
  <c r="BB68" i="3" s="1"/>
  <c r="BD68" i="3" s="1"/>
  <c r="BE68" i="3" s="1"/>
  <c r="AN69" i="3"/>
  <c r="AP69" i="3"/>
  <c r="AR69" i="3"/>
  <c r="AT69" i="3"/>
  <c r="AV69" i="3"/>
  <c r="AX69" i="3"/>
  <c r="AZ69" i="3"/>
  <c r="AN71" i="3"/>
  <c r="AP71" i="3"/>
  <c r="AR71" i="3"/>
  <c r="AT71" i="3"/>
  <c r="AV71" i="3"/>
  <c r="AX71" i="3"/>
  <c r="AZ71" i="3"/>
  <c r="AF72" i="3"/>
  <c r="AG72" i="3"/>
  <c r="BK72" i="3" s="1"/>
  <c r="AN72" i="3"/>
  <c r="AP72" i="3"/>
  <c r="AR72" i="3"/>
  <c r="AT72" i="3"/>
  <c r="AV72" i="3"/>
  <c r="AX72" i="3"/>
  <c r="AZ72" i="3"/>
  <c r="AF73" i="3"/>
  <c r="AG73" i="3" s="1"/>
  <c r="AH73" i="3"/>
  <c r="AJ73" i="3" s="1"/>
  <c r="AN73" i="3"/>
  <c r="AP73" i="3"/>
  <c r="AR73" i="3"/>
  <c r="AT73" i="3"/>
  <c r="AV73" i="3"/>
  <c r="AX73" i="3"/>
  <c r="AZ73" i="3"/>
  <c r="BK73" i="3"/>
  <c r="BL73" i="3"/>
  <c r="K74" i="3"/>
  <c r="L74" i="3" s="1"/>
  <c r="AF74" i="3"/>
  <c r="AG74" i="3" s="1"/>
  <c r="BK74" i="3" s="1"/>
  <c r="AH74" i="3"/>
  <c r="AN74" i="3"/>
  <c r="AP74" i="3"/>
  <c r="AR74" i="3"/>
  <c r="AT74" i="3"/>
  <c r="AV74" i="3"/>
  <c r="AX74" i="3"/>
  <c r="AZ74" i="3"/>
  <c r="AG75" i="3"/>
  <c r="AN75" i="3"/>
  <c r="AP75" i="3"/>
  <c r="AR75" i="3"/>
  <c r="AT75" i="3"/>
  <c r="AV75" i="3"/>
  <c r="AX75" i="3"/>
  <c r="AZ75" i="3"/>
  <c r="AG76" i="3"/>
  <c r="AN76" i="3"/>
  <c r="AP76" i="3"/>
  <c r="AR76" i="3"/>
  <c r="AT76" i="3"/>
  <c r="AV76" i="3"/>
  <c r="AX76" i="3"/>
  <c r="AZ76" i="3"/>
  <c r="K77" i="3"/>
  <c r="L77" i="3" s="1"/>
  <c r="AF77" i="3"/>
  <c r="AG77" i="3" s="1"/>
  <c r="AN77" i="3"/>
  <c r="AP77" i="3"/>
  <c r="AR77" i="3"/>
  <c r="AT77" i="3"/>
  <c r="AV77" i="3"/>
  <c r="AX77" i="3"/>
  <c r="AZ77" i="3"/>
  <c r="AG78" i="3"/>
  <c r="AN78" i="3"/>
  <c r="AP78" i="3"/>
  <c r="AR78" i="3"/>
  <c r="AT78" i="3"/>
  <c r="AV78" i="3"/>
  <c r="AX78" i="3"/>
  <c r="AZ78" i="3"/>
  <c r="BA78" i="3"/>
  <c r="BB78" i="3" s="1"/>
  <c r="BD78" i="3" s="1"/>
  <c r="BE78" i="3" s="1"/>
  <c r="AG79" i="3"/>
  <c r="AN79" i="3"/>
  <c r="AP79" i="3"/>
  <c r="AR79" i="3"/>
  <c r="AT79" i="3"/>
  <c r="AV79" i="3"/>
  <c r="AX79" i="3"/>
  <c r="AZ79" i="3"/>
  <c r="AG80" i="3"/>
  <c r="AN80" i="3"/>
  <c r="AP80" i="3"/>
  <c r="AR80" i="3"/>
  <c r="AT80" i="3"/>
  <c r="AV80" i="3"/>
  <c r="AX80" i="3"/>
  <c r="AZ80" i="3"/>
  <c r="AG81" i="3"/>
  <c r="AN81" i="3"/>
  <c r="AP81" i="3"/>
  <c r="AR81" i="3"/>
  <c r="AT81" i="3"/>
  <c r="AV81" i="3"/>
  <c r="AX81" i="3"/>
  <c r="AZ81" i="3"/>
  <c r="K82" i="3"/>
  <c r="L82" i="3"/>
  <c r="AF82" i="3"/>
  <c r="AG82" i="3" s="1"/>
  <c r="AN82" i="3"/>
  <c r="BA82" i="3" s="1"/>
  <c r="BB82" i="3" s="1"/>
  <c r="BD82" i="3" s="1"/>
  <c r="AP82" i="3"/>
  <c r="AR82" i="3"/>
  <c r="AT82" i="3"/>
  <c r="AV82" i="3"/>
  <c r="AX82" i="3"/>
  <c r="AZ82" i="3"/>
  <c r="AG83" i="3"/>
  <c r="AN83" i="3"/>
  <c r="BA83" i="3" s="1"/>
  <c r="BB83" i="3" s="1"/>
  <c r="BD83" i="3" s="1"/>
  <c r="BE83" i="3" s="1"/>
  <c r="AP83" i="3"/>
  <c r="AR83" i="3"/>
  <c r="AT83" i="3"/>
  <c r="AV83" i="3"/>
  <c r="AX83" i="3"/>
  <c r="AZ83" i="3"/>
  <c r="AG84" i="3"/>
  <c r="AN84" i="3"/>
  <c r="BA84" i="3" s="1"/>
  <c r="BB84" i="3" s="1"/>
  <c r="BD84" i="3" s="1"/>
  <c r="BE84" i="3" s="1"/>
  <c r="AP84" i="3"/>
  <c r="AR84" i="3"/>
  <c r="AT84" i="3"/>
  <c r="AV84" i="3"/>
  <c r="AX84" i="3"/>
  <c r="AZ84" i="3"/>
  <c r="AG85" i="3"/>
  <c r="AN85" i="3"/>
  <c r="AP85" i="3"/>
  <c r="AR85" i="3"/>
  <c r="AT85" i="3"/>
  <c r="AV85" i="3"/>
  <c r="AX85" i="3"/>
  <c r="AZ85" i="3"/>
  <c r="AG86" i="3"/>
  <c r="AN86" i="3"/>
  <c r="AP86" i="3"/>
  <c r="AR86" i="3"/>
  <c r="AT86" i="3"/>
  <c r="AV86" i="3"/>
  <c r="AX86" i="3"/>
  <c r="AZ86" i="3"/>
  <c r="K87" i="3"/>
  <c r="L87" i="3" s="1"/>
  <c r="AF87" i="3"/>
  <c r="AG87" i="3" s="1"/>
  <c r="AN87" i="3"/>
  <c r="BA87" i="3" s="1"/>
  <c r="BB87" i="3" s="1"/>
  <c r="BD87" i="3" s="1"/>
  <c r="AP87" i="3"/>
  <c r="AR87" i="3"/>
  <c r="AT87" i="3"/>
  <c r="AV87" i="3"/>
  <c r="AX87" i="3"/>
  <c r="AZ87" i="3"/>
  <c r="K88" i="3"/>
  <c r="AF88" i="3"/>
  <c r="AG88" i="3"/>
  <c r="AH88" i="3"/>
  <c r="AI88" i="3" s="1"/>
  <c r="AN88" i="3"/>
  <c r="AP88" i="3"/>
  <c r="AR88" i="3"/>
  <c r="AT88" i="3"/>
  <c r="AV88" i="3"/>
  <c r="AX88" i="3"/>
  <c r="AZ88" i="3"/>
  <c r="BK88" i="3"/>
  <c r="BL88" i="3"/>
  <c r="AG89" i="3"/>
  <c r="AN89" i="3"/>
  <c r="AP89" i="3"/>
  <c r="AR89" i="3"/>
  <c r="AT89" i="3"/>
  <c r="AV89" i="3"/>
  <c r="AX89" i="3"/>
  <c r="AZ89" i="3"/>
  <c r="AG91" i="3"/>
  <c r="AN91" i="3"/>
  <c r="AP91" i="3"/>
  <c r="AR91" i="3"/>
  <c r="AT91" i="3"/>
  <c r="AV91" i="3"/>
  <c r="AX91" i="3"/>
  <c r="AZ91" i="3"/>
  <c r="AG92" i="3"/>
  <c r="AN92" i="3"/>
  <c r="AP92" i="3"/>
  <c r="AR92" i="3"/>
  <c r="AT92" i="3"/>
  <c r="AV92" i="3"/>
  <c r="AX92" i="3"/>
  <c r="AZ92" i="3"/>
  <c r="K93" i="3"/>
  <c r="L93" i="3" s="1"/>
  <c r="AF93" i="3"/>
  <c r="AG93" i="3" s="1"/>
  <c r="AH93" i="3" s="1"/>
  <c r="AN93" i="3"/>
  <c r="AP93" i="3"/>
  <c r="AR93" i="3"/>
  <c r="AT93" i="3"/>
  <c r="AV93" i="3"/>
  <c r="AX93" i="3"/>
  <c r="AZ93" i="3"/>
  <c r="K94" i="3"/>
  <c r="L94" i="3"/>
  <c r="AF94" i="3"/>
  <c r="AG94" i="3" s="1"/>
  <c r="AN94" i="3"/>
  <c r="AP94" i="3"/>
  <c r="AR94" i="3"/>
  <c r="AT94" i="3"/>
  <c r="AV94" i="3"/>
  <c r="AX94" i="3"/>
  <c r="AZ94" i="3"/>
  <c r="AG95" i="3"/>
  <c r="AN95" i="3"/>
  <c r="AP95" i="3"/>
  <c r="AR95" i="3"/>
  <c r="AT95" i="3"/>
  <c r="AV95" i="3"/>
  <c r="AX95" i="3"/>
  <c r="AZ95" i="3"/>
  <c r="AG96" i="3"/>
  <c r="AN96" i="3"/>
  <c r="AP96" i="3"/>
  <c r="AR96" i="3"/>
  <c r="AT96" i="3"/>
  <c r="AV96" i="3"/>
  <c r="AX96" i="3"/>
  <c r="AZ96" i="3"/>
  <c r="AG97" i="3"/>
  <c r="AN97" i="3"/>
  <c r="AP97" i="3"/>
  <c r="AR97" i="3"/>
  <c r="AT97" i="3"/>
  <c r="AV97" i="3"/>
  <c r="AX97" i="3"/>
  <c r="AZ97" i="3"/>
  <c r="K98" i="3"/>
  <c r="L98" i="3"/>
  <c r="AF98" i="3"/>
  <c r="AG98" i="3" s="1"/>
  <c r="AH98" i="3" s="1"/>
  <c r="AN98" i="3"/>
  <c r="AP98" i="3"/>
  <c r="AR98" i="3"/>
  <c r="AT98" i="3"/>
  <c r="AV98" i="3"/>
  <c r="AX98" i="3"/>
  <c r="AZ98" i="3"/>
  <c r="AG99" i="3"/>
  <c r="AN99" i="3"/>
  <c r="AP99" i="3"/>
  <c r="AR99" i="3"/>
  <c r="AT99" i="3"/>
  <c r="AV99" i="3"/>
  <c r="AX99" i="3"/>
  <c r="AZ99" i="3"/>
  <c r="AG100" i="3"/>
  <c r="AN100" i="3"/>
  <c r="AP100" i="3"/>
  <c r="AR100" i="3"/>
  <c r="AT100" i="3"/>
  <c r="AV100" i="3"/>
  <c r="AX100" i="3"/>
  <c r="AZ100" i="3"/>
  <c r="AG101" i="3"/>
  <c r="AN101" i="3"/>
  <c r="AP101" i="3"/>
  <c r="AR101" i="3"/>
  <c r="AT101" i="3"/>
  <c r="AV101" i="3"/>
  <c r="AX101" i="3"/>
  <c r="AZ101" i="3"/>
  <c r="K102" i="3"/>
  <c r="L102" i="3" s="1"/>
  <c r="AF102" i="3"/>
  <c r="AG102" i="3"/>
  <c r="AH102" i="3" s="1"/>
  <c r="AN102" i="3"/>
  <c r="AP102" i="3"/>
  <c r="AR102" i="3"/>
  <c r="AT102" i="3"/>
  <c r="AV102" i="3"/>
  <c r="AX102" i="3"/>
  <c r="AZ102" i="3"/>
  <c r="AG103" i="3"/>
  <c r="AN103" i="3"/>
  <c r="AP103" i="3"/>
  <c r="AR103" i="3"/>
  <c r="AT103" i="3"/>
  <c r="AV103" i="3"/>
  <c r="AX103" i="3"/>
  <c r="AZ103" i="3"/>
  <c r="AG104" i="3"/>
  <c r="AN104" i="3"/>
  <c r="AP104" i="3"/>
  <c r="AR104" i="3"/>
  <c r="AT104" i="3"/>
  <c r="AV104" i="3"/>
  <c r="AX104" i="3"/>
  <c r="AZ104" i="3"/>
  <c r="K105" i="3"/>
  <c r="L105" i="3" s="1"/>
  <c r="AF105" i="3"/>
  <c r="AG105" i="3"/>
  <c r="AH105" i="3" s="1"/>
  <c r="AN105" i="3"/>
  <c r="AP105" i="3"/>
  <c r="AR105" i="3"/>
  <c r="AT105" i="3"/>
  <c r="AV105" i="3"/>
  <c r="AX105" i="3"/>
  <c r="AZ105" i="3"/>
  <c r="AG106" i="3"/>
  <c r="AG107" i="3"/>
  <c r="AG108" i="3"/>
  <c r="K109" i="3"/>
  <c r="L109" i="3"/>
  <c r="AF109" i="3"/>
  <c r="AG109" i="3" s="1"/>
  <c r="AN109" i="3"/>
  <c r="AP109" i="3"/>
  <c r="AR109" i="3"/>
  <c r="AT109" i="3"/>
  <c r="AV109" i="3"/>
  <c r="AX109" i="3"/>
  <c r="AZ109" i="3"/>
  <c r="BA109" i="3"/>
  <c r="BB109" i="3" s="1"/>
  <c r="BD109" i="3" s="1"/>
  <c r="BE109" i="3" s="1"/>
  <c r="K113" i="3"/>
  <c r="AF113" i="3"/>
  <c r="AG113" i="3"/>
  <c r="AH113" i="3"/>
  <c r="AI113" i="3" s="1"/>
  <c r="AN113" i="3"/>
  <c r="AP113" i="3"/>
  <c r="AR113" i="3"/>
  <c r="AT113" i="3"/>
  <c r="AV113" i="3"/>
  <c r="AX113" i="3"/>
  <c r="AZ113" i="3"/>
  <c r="BK113" i="3"/>
  <c r="AH94" i="3" l="1"/>
  <c r="BK94" i="3"/>
  <c r="AI102" i="3"/>
  <c r="BL102" i="3"/>
  <c r="BE87" i="3"/>
  <c r="BF87" i="3"/>
  <c r="BG87" i="3" s="1"/>
  <c r="BH87" i="3" s="1"/>
  <c r="BI87" i="3" s="1"/>
  <c r="BJ87" i="3" s="1"/>
  <c r="AJ94" i="3"/>
  <c r="BA26" i="3"/>
  <c r="BB26" i="3" s="1"/>
  <c r="BD26" i="3" s="1"/>
  <c r="BE26" i="3" s="1"/>
  <c r="BA18" i="3"/>
  <c r="BB18" i="3" s="1"/>
  <c r="BD18" i="3" s="1"/>
  <c r="BE18" i="3" s="1"/>
  <c r="BK102" i="3"/>
  <c r="BA63" i="3"/>
  <c r="BB63" i="3" s="1"/>
  <c r="BD63" i="3" s="1"/>
  <c r="BE63" i="3" s="1"/>
  <c r="BL46" i="3"/>
  <c r="BL113" i="3"/>
  <c r="AJ102" i="3"/>
  <c r="BA94" i="3"/>
  <c r="BB94" i="3" s="1"/>
  <c r="BD94" i="3" s="1"/>
  <c r="BE94" i="3" s="1"/>
  <c r="BA86" i="3"/>
  <c r="BB86" i="3" s="1"/>
  <c r="BD86" i="3" s="1"/>
  <c r="BE86" i="3" s="1"/>
  <c r="BA77" i="3"/>
  <c r="BB77" i="3" s="1"/>
  <c r="BD77" i="3" s="1"/>
  <c r="AH72" i="3"/>
  <c r="AJ72" i="3" s="1"/>
  <c r="AH67" i="3"/>
  <c r="AJ67" i="3" s="1"/>
  <c r="BK65" i="3"/>
  <c r="BA44" i="3"/>
  <c r="BB44" i="3" s="1"/>
  <c r="BD44" i="3" s="1"/>
  <c r="BE44" i="3" s="1"/>
  <c r="BA42" i="3"/>
  <c r="BB42" i="3" s="1"/>
  <c r="BD42" i="3" s="1"/>
  <c r="BE42" i="3" s="1"/>
  <c r="BA40" i="3"/>
  <c r="BB40" i="3" s="1"/>
  <c r="BD40" i="3" s="1"/>
  <c r="BA20" i="3"/>
  <c r="BB20" i="3" s="1"/>
  <c r="BD20" i="3" s="1"/>
  <c r="BE20" i="3" s="1"/>
  <c r="BE77" i="3"/>
  <c r="BL105" i="3"/>
  <c r="AI105" i="3"/>
  <c r="AJ105" i="3"/>
  <c r="BA93" i="3"/>
  <c r="BB93" i="3" s="1"/>
  <c r="BD93" i="3" s="1"/>
  <c r="BK82" i="3"/>
  <c r="AH82" i="3"/>
  <c r="BA64" i="3"/>
  <c r="BB64" i="3" s="1"/>
  <c r="BD64" i="3" s="1"/>
  <c r="BE64" i="3" s="1"/>
  <c r="BA62" i="3"/>
  <c r="BB62" i="3" s="1"/>
  <c r="BD62" i="3" s="1"/>
  <c r="BE62" i="3" s="1"/>
  <c r="AH58" i="3"/>
  <c r="BK58" i="3"/>
  <c r="BK109" i="3"/>
  <c r="AH109" i="3"/>
  <c r="BL98" i="3"/>
  <c r="AI98" i="3"/>
  <c r="AJ98" i="3"/>
  <c r="BA85" i="3"/>
  <c r="BB85" i="3" s="1"/>
  <c r="BD85" i="3" s="1"/>
  <c r="BE85" i="3" s="1"/>
  <c r="BL67" i="3"/>
  <c r="AH54" i="3"/>
  <c r="BK54" i="3"/>
  <c r="BA45" i="3"/>
  <c r="BB45" i="3" s="1"/>
  <c r="BD45" i="3" s="1"/>
  <c r="BE45" i="3" s="1"/>
  <c r="L113" i="3"/>
  <c r="AJ113" i="3"/>
  <c r="BL93" i="3"/>
  <c r="AJ93" i="3"/>
  <c r="AI74" i="3"/>
  <c r="BL74" i="3"/>
  <c r="AJ74" i="3"/>
  <c r="BA72" i="3"/>
  <c r="BB72" i="3" s="1"/>
  <c r="BD72" i="3" s="1"/>
  <c r="BF109" i="3"/>
  <c r="BG109" i="3" s="1"/>
  <c r="BH109" i="3" s="1"/>
  <c r="BI109" i="3" s="1"/>
  <c r="BJ109" i="3" s="1"/>
  <c r="BK105" i="3"/>
  <c r="BK98" i="3"/>
  <c r="BA88" i="3"/>
  <c r="BB88" i="3" s="1"/>
  <c r="BD88" i="3" s="1"/>
  <c r="L88" i="3"/>
  <c r="AJ88" i="3"/>
  <c r="BK87" i="3"/>
  <c r="BM87" i="3" s="1"/>
  <c r="AH87" i="3"/>
  <c r="BA79" i="3"/>
  <c r="BB79" i="3" s="1"/>
  <c r="BD79" i="3" s="1"/>
  <c r="BE79" i="3" s="1"/>
  <c r="AH77" i="3"/>
  <c r="BK77" i="3"/>
  <c r="BA73" i="3"/>
  <c r="BB73" i="3" s="1"/>
  <c r="BD73" i="3" s="1"/>
  <c r="BL65" i="3"/>
  <c r="BA56" i="3"/>
  <c r="BB56" i="3" s="1"/>
  <c r="BD56" i="3" s="1"/>
  <c r="BE56" i="3" s="1"/>
  <c r="AH35" i="3"/>
  <c r="BL35" i="3" s="1"/>
  <c r="BK35" i="3"/>
  <c r="BA113" i="3"/>
  <c r="BB113" i="3" s="1"/>
  <c r="BD113" i="3" s="1"/>
  <c r="BA105" i="3"/>
  <c r="BB105" i="3" s="1"/>
  <c r="BD105" i="3" s="1"/>
  <c r="BA102" i="3"/>
  <c r="BB102" i="3" s="1"/>
  <c r="BD102" i="3" s="1"/>
  <c r="BA98" i="3"/>
  <c r="BB98" i="3" s="1"/>
  <c r="BD98" i="3" s="1"/>
  <c r="BA95" i="3"/>
  <c r="BB95" i="3" s="1"/>
  <c r="BD95" i="3" s="1"/>
  <c r="BE95" i="3" s="1"/>
  <c r="BK93" i="3"/>
  <c r="BE82" i="3"/>
  <c r="BF82" i="3"/>
  <c r="BG82" i="3" s="1"/>
  <c r="BH82" i="3" s="1"/>
  <c r="BI82" i="3" s="1"/>
  <c r="BJ82" i="3" s="1"/>
  <c r="BA74" i="3"/>
  <c r="BB74" i="3" s="1"/>
  <c r="BD74" i="3" s="1"/>
  <c r="AJ65" i="3"/>
  <c r="L65" i="3"/>
  <c r="AH40" i="3"/>
  <c r="BK40" i="3"/>
  <c r="BA66" i="3"/>
  <c r="BB66" i="3" s="1"/>
  <c r="BD66" i="3" s="1"/>
  <c r="BE66" i="3" s="1"/>
  <c r="AJ61" i="3"/>
  <c r="BL61" i="3"/>
  <c r="BA52" i="3"/>
  <c r="BB52" i="3" s="1"/>
  <c r="BD52" i="3" s="1"/>
  <c r="BE52" i="3" s="1"/>
  <c r="BA51" i="3"/>
  <c r="BB51" i="3" s="1"/>
  <c r="BD51" i="3" s="1"/>
  <c r="BA43" i="3"/>
  <c r="BB43" i="3" s="1"/>
  <c r="BD43" i="3" s="1"/>
  <c r="BE43" i="3" s="1"/>
  <c r="BA65" i="3"/>
  <c r="BB65" i="3" s="1"/>
  <c r="BD65" i="3" s="1"/>
  <c r="BA59" i="3"/>
  <c r="BB59" i="3" s="1"/>
  <c r="BD59" i="3" s="1"/>
  <c r="BE59" i="3" s="1"/>
  <c r="AJ58" i="3"/>
  <c r="L58" i="3"/>
  <c r="BA57" i="3"/>
  <c r="BB57" i="3" s="1"/>
  <c r="BD57" i="3" s="1"/>
  <c r="BE57" i="3" s="1"/>
  <c r="BA54" i="3"/>
  <c r="BB54" i="3" s="1"/>
  <c r="BD54" i="3" s="1"/>
  <c r="AJ51" i="3"/>
  <c r="BL51" i="3"/>
  <c r="AI51" i="3"/>
  <c r="BA41" i="3"/>
  <c r="BB41" i="3" s="1"/>
  <c r="BD41" i="3" s="1"/>
  <c r="BE41" i="3" s="1"/>
  <c r="AH22" i="3"/>
  <c r="BK22" i="3"/>
  <c r="BL72" i="3"/>
  <c r="BA67" i="3"/>
  <c r="BB67" i="3" s="1"/>
  <c r="BD67" i="3" s="1"/>
  <c r="BK61" i="3"/>
  <c r="BA61" i="3"/>
  <c r="BB61" i="3" s="1"/>
  <c r="BD61" i="3" s="1"/>
  <c r="BA53" i="3"/>
  <c r="BB53" i="3" s="1"/>
  <c r="BD53" i="3" s="1"/>
  <c r="BE53" i="3" s="1"/>
  <c r="BA47" i="3"/>
  <c r="BB47" i="3" s="1"/>
  <c r="BD47" i="3" s="1"/>
  <c r="BE47" i="3" s="1"/>
  <c r="BE40" i="3"/>
  <c r="AI31" i="3"/>
  <c r="BL31" i="3"/>
  <c r="BA23" i="3"/>
  <c r="BB23" i="3" s="1"/>
  <c r="BD23" i="3" s="1"/>
  <c r="BE23" i="3" s="1"/>
  <c r="BA11" i="3"/>
  <c r="BB11" i="3" s="1"/>
  <c r="BD11" i="3" s="1"/>
  <c r="BE11" i="3" s="1"/>
  <c r="BA9" i="3"/>
  <c r="BB9" i="3" s="1"/>
  <c r="BD9" i="3" s="1"/>
  <c r="BA48" i="3"/>
  <c r="BB48" i="3" s="1"/>
  <c r="BD48" i="3" s="1"/>
  <c r="BE48" i="3" s="1"/>
  <c r="BA46" i="3"/>
  <c r="BB46" i="3" s="1"/>
  <c r="BD46" i="3" s="1"/>
  <c r="BA25" i="3"/>
  <c r="BB25" i="3" s="1"/>
  <c r="BD25" i="3" s="1"/>
  <c r="BK25" i="3"/>
  <c r="AH25" i="3"/>
  <c r="BA21" i="3"/>
  <c r="BB21" i="3" s="1"/>
  <c r="BD21" i="3" s="1"/>
  <c r="BE21" i="3" s="1"/>
  <c r="BK18" i="3"/>
  <c r="AH18" i="3"/>
  <c r="BA15" i="3"/>
  <c r="BB15" i="3" s="1"/>
  <c r="BD15" i="3" s="1"/>
  <c r="BA10" i="3"/>
  <c r="BB10" i="3" s="1"/>
  <c r="BD10" i="3" s="1"/>
  <c r="BE10" i="3" s="1"/>
  <c r="BL9" i="3"/>
  <c r="AI9" i="3"/>
  <c r="AJ9" i="3"/>
  <c r="BA60" i="3"/>
  <c r="BB60" i="3" s="1"/>
  <c r="BD60" i="3" s="1"/>
  <c r="BE60" i="3" s="1"/>
  <c r="BA58" i="3"/>
  <c r="BB58" i="3" s="1"/>
  <c r="BD58" i="3" s="1"/>
  <c r="BL15" i="3"/>
  <c r="AI15" i="3"/>
  <c r="AJ15" i="3"/>
  <c r="BA14" i="3"/>
  <c r="BB14" i="3" s="1"/>
  <c r="BD14" i="3" s="1"/>
  <c r="BE14" i="3" s="1"/>
  <c r="BK12" i="3"/>
  <c r="AH12" i="3"/>
  <c r="AJ46" i="3"/>
  <c r="BA35" i="3"/>
  <c r="BB35" i="3" s="1"/>
  <c r="BD35" i="3" s="1"/>
  <c r="BA31" i="3"/>
  <c r="BB31" i="3" s="1"/>
  <c r="BD31" i="3" s="1"/>
  <c r="L31" i="3"/>
  <c r="AJ31" i="3"/>
  <c r="BA24" i="3"/>
  <c r="BB24" i="3" s="1"/>
  <c r="BD24" i="3" s="1"/>
  <c r="BE24" i="3" s="1"/>
  <c r="BA22" i="3"/>
  <c r="BB22" i="3" s="1"/>
  <c r="BD22" i="3" s="1"/>
  <c r="BA19" i="3"/>
  <c r="BB19" i="3" s="1"/>
  <c r="BD19" i="3" s="1"/>
  <c r="BE19" i="3" s="1"/>
  <c r="AJ18" i="3"/>
  <c r="BA13" i="3"/>
  <c r="BB13" i="3" s="1"/>
  <c r="BD13" i="3" s="1"/>
  <c r="BE13" i="3" s="1"/>
  <c r="BA12" i="3"/>
  <c r="BB12" i="3" s="1"/>
  <c r="BD12" i="3" s="1"/>
  <c r="BK9" i="3"/>
  <c r="BL94" i="3" l="1"/>
  <c r="AI94" i="3"/>
  <c r="AI82" i="3"/>
  <c r="BL82" i="3"/>
  <c r="AJ82" i="3"/>
  <c r="BF46" i="3"/>
  <c r="BG46" i="3" s="1"/>
  <c r="BH46" i="3" s="1"/>
  <c r="BI46" i="3" s="1"/>
  <c r="BE46" i="3"/>
  <c r="BF74" i="3"/>
  <c r="BG74" i="3" s="1"/>
  <c r="BH74" i="3" s="1"/>
  <c r="BI74" i="3" s="1"/>
  <c r="BE74" i="3"/>
  <c r="BF94" i="3"/>
  <c r="BG94" i="3" s="1"/>
  <c r="BH94" i="3" s="1"/>
  <c r="BI94" i="3" s="1"/>
  <c r="BF12" i="3"/>
  <c r="BG12" i="3" s="1"/>
  <c r="BH12" i="3" s="1"/>
  <c r="BI12" i="3" s="1"/>
  <c r="BJ12" i="3" s="1"/>
  <c r="BE12" i="3"/>
  <c r="BF40" i="3"/>
  <c r="BG40" i="3" s="1"/>
  <c r="BH40" i="3" s="1"/>
  <c r="BI40" i="3" s="1"/>
  <c r="BJ40" i="3" s="1"/>
  <c r="BF51" i="3"/>
  <c r="BG51" i="3" s="1"/>
  <c r="BH51" i="3" s="1"/>
  <c r="BI51" i="3" s="1"/>
  <c r="BE51" i="3"/>
  <c r="BE98" i="3"/>
  <c r="BF98" i="3"/>
  <c r="BG98" i="3" s="1"/>
  <c r="BH98" i="3" s="1"/>
  <c r="BI98" i="3" s="1"/>
  <c r="BJ98" i="3" s="1"/>
  <c r="BE113" i="3"/>
  <c r="BF113" i="3"/>
  <c r="BG113" i="3" s="1"/>
  <c r="BH113" i="3" s="1"/>
  <c r="BI113" i="3" s="1"/>
  <c r="AI77" i="3"/>
  <c r="AJ77" i="3"/>
  <c r="BL77" i="3"/>
  <c r="BL54" i="3"/>
  <c r="AI54" i="3"/>
  <c r="AJ54" i="3"/>
  <c r="AI58" i="3"/>
  <c r="BL58" i="3"/>
  <c r="BM82" i="3"/>
  <c r="BF67" i="3"/>
  <c r="BG67" i="3" s="1"/>
  <c r="BH67" i="3" s="1"/>
  <c r="BI67" i="3" s="1"/>
  <c r="BE67" i="3"/>
  <c r="BL22" i="3"/>
  <c r="AI22" i="3"/>
  <c r="AJ22" i="3"/>
  <c r="BL40" i="3"/>
  <c r="AI40" i="3"/>
  <c r="AJ40" i="3"/>
  <c r="BE22" i="3"/>
  <c r="BF22" i="3"/>
  <c r="BG22" i="3" s="1"/>
  <c r="BH22" i="3" s="1"/>
  <c r="BI22" i="3" s="1"/>
  <c r="BJ22" i="3" s="1"/>
  <c r="BE31" i="3"/>
  <c r="BF31" i="3"/>
  <c r="BG31" i="3" s="1"/>
  <c r="BH31" i="3" s="1"/>
  <c r="BI31" i="3" s="1"/>
  <c r="BE15" i="3"/>
  <c r="BF15" i="3"/>
  <c r="BG15" i="3" s="1"/>
  <c r="BH15" i="3" s="1"/>
  <c r="BI15" i="3" s="1"/>
  <c r="AJ25" i="3"/>
  <c r="BL25" i="3"/>
  <c r="AI25" i="3"/>
  <c r="BE35" i="3"/>
  <c r="BF35" i="3"/>
  <c r="BG35" i="3" s="1"/>
  <c r="BH35" i="3" s="1"/>
  <c r="BI35" i="3" s="1"/>
  <c r="BJ35" i="3" s="1"/>
  <c r="BF18" i="3"/>
  <c r="BG18" i="3" s="1"/>
  <c r="BH18" i="3" s="1"/>
  <c r="BI18" i="3" s="1"/>
  <c r="BJ18" i="3" s="1"/>
  <c r="BL18" i="3"/>
  <c r="AI18" i="3"/>
  <c r="BE9" i="3"/>
  <c r="BF9" i="3"/>
  <c r="BG9" i="3" s="1"/>
  <c r="BH9" i="3" s="1"/>
  <c r="BI9" i="3" s="1"/>
  <c r="BJ9" i="3" s="1"/>
  <c r="BE61" i="3"/>
  <c r="BF61" i="3"/>
  <c r="BG61" i="3" s="1"/>
  <c r="BH61" i="3" s="1"/>
  <c r="BI61" i="3" s="1"/>
  <c r="BJ61" i="3" s="1"/>
  <c r="BF54" i="3"/>
  <c r="BG54" i="3" s="1"/>
  <c r="BH54" i="3" s="1"/>
  <c r="BI54" i="3" s="1"/>
  <c r="BJ54" i="3" s="1"/>
  <c r="BE54" i="3"/>
  <c r="BF102" i="3"/>
  <c r="BG102" i="3" s="1"/>
  <c r="BH102" i="3" s="1"/>
  <c r="BI102" i="3" s="1"/>
  <c r="BE102" i="3"/>
  <c r="BM35" i="3"/>
  <c r="BE73" i="3"/>
  <c r="BF73" i="3"/>
  <c r="BG73" i="3" s="1"/>
  <c r="BH73" i="3" s="1"/>
  <c r="BI73" i="3" s="1"/>
  <c r="BM73" i="3" s="1"/>
  <c r="BL109" i="3"/>
  <c r="AI109" i="3"/>
  <c r="AJ109" i="3"/>
  <c r="BE93" i="3"/>
  <c r="BF93" i="3"/>
  <c r="BG93" i="3" s="1"/>
  <c r="BH93" i="3" s="1"/>
  <c r="BI93" i="3" s="1"/>
  <c r="BJ93" i="3" s="1"/>
  <c r="BF77" i="3"/>
  <c r="BG77" i="3" s="1"/>
  <c r="BH77" i="3" s="1"/>
  <c r="BI77" i="3" s="1"/>
  <c r="BJ77" i="3" s="1"/>
  <c r="BM9" i="3"/>
  <c r="BL12" i="3"/>
  <c r="AI12" i="3"/>
  <c r="AJ12" i="3"/>
  <c r="BF58" i="3"/>
  <c r="BG58" i="3" s="1"/>
  <c r="BH58" i="3" s="1"/>
  <c r="BI58" i="3" s="1"/>
  <c r="BJ58" i="3" s="1"/>
  <c r="BE58" i="3"/>
  <c r="BF25" i="3"/>
  <c r="BG25" i="3" s="1"/>
  <c r="BH25" i="3" s="1"/>
  <c r="BI25" i="3" s="1"/>
  <c r="BJ25" i="3" s="1"/>
  <c r="BE25" i="3"/>
  <c r="BM22" i="3"/>
  <c r="BF65" i="3"/>
  <c r="BG65" i="3" s="1"/>
  <c r="BH65" i="3" s="1"/>
  <c r="BI65" i="3" s="1"/>
  <c r="BE65" i="3"/>
  <c r="BM40" i="3"/>
  <c r="BM93" i="3"/>
  <c r="BF105" i="3"/>
  <c r="BG105" i="3" s="1"/>
  <c r="BH105" i="3" s="1"/>
  <c r="BI105" i="3" s="1"/>
  <c r="BJ105" i="3" s="1"/>
  <c r="BE105" i="3"/>
  <c r="BL87" i="3"/>
  <c r="AI87" i="3"/>
  <c r="AJ87" i="3"/>
  <c r="BE88" i="3"/>
  <c r="BF88" i="3"/>
  <c r="BG88" i="3" s="1"/>
  <c r="BH88" i="3" s="1"/>
  <c r="BI88" i="3" s="1"/>
  <c r="BF72" i="3"/>
  <c r="BG72" i="3" s="1"/>
  <c r="BH72" i="3" s="1"/>
  <c r="BI72" i="3" s="1"/>
  <c r="BM72" i="3" s="1"/>
  <c r="BE72" i="3"/>
  <c r="BM109" i="3"/>
  <c r="BM12" i="3" l="1"/>
  <c r="BJ65" i="3"/>
  <c r="BM65" i="3"/>
  <c r="BJ67" i="3"/>
  <c r="BM67" i="3"/>
  <c r="BJ94" i="3"/>
  <c r="BM94" i="3"/>
  <c r="BM25" i="3"/>
  <c r="BM54" i="3"/>
  <c r="BJ51" i="3"/>
  <c r="BM51" i="3"/>
  <c r="BJ46" i="3"/>
  <c r="BM46" i="3"/>
  <c r="BM58" i="3"/>
  <c r="BM18" i="3"/>
  <c r="BJ31" i="3"/>
  <c r="BM31" i="3"/>
  <c r="BJ88" i="3"/>
  <c r="BM88" i="3"/>
  <c r="BM61" i="3"/>
  <c r="BJ102" i="3"/>
  <c r="BM102" i="3"/>
  <c r="BJ15" i="3"/>
  <c r="BM15" i="3"/>
  <c r="BJ74" i="3"/>
  <c r="BM74" i="3"/>
  <c r="BM98" i="3"/>
  <c r="BM105" i="3"/>
  <c r="BJ113" i="3"/>
  <c r="BM113" i="3"/>
  <c r="BM77" i="3"/>
</calcChain>
</file>

<file path=xl/comments1.xml><?xml version="1.0" encoding="utf-8"?>
<comments xmlns="http://schemas.openxmlformats.org/spreadsheetml/2006/main">
  <authors>
    <author/>
  </authors>
  <commentList>
    <comment ref="AK6" authorId="0" shapeId="0">
      <text>
        <r>
          <rPr>
            <sz val="11"/>
            <rFont val="Calibri"/>
            <family val="2"/>
            <scheme val="minor"/>
          </rPr>
          <t>======
ID#AAAAcjvMImU
Toshiba    (2022-07-08 05:00:54)
GBG: Ver hoja "Análisis y valoración control"</t>
        </r>
      </text>
    </comment>
    <comment ref="J7" authorId="0" shapeId="0">
      <text>
        <r>
          <rPr>
            <sz val="11"/>
            <rFont val="Calibri"/>
            <family val="2"/>
            <scheme val="minor"/>
          </rPr>
          <t>======
ID#AAAAcjvMIm4
Camilo    (2022-07-08 05:00:54)
GBG: Ver pestaña Tabla Probabilidad. Corresponde a la cantidad de veces en un año que puede darse la situación que origina el riesgo y se establece en niveles del 1 al 5.</t>
        </r>
      </text>
    </comment>
    <comment ref="BP7" authorId="0" shapeId="0">
      <text>
        <r>
          <rPr>
            <sz val="11"/>
            <rFont val="Calibri"/>
            <family val="2"/>
            <scheme val="minor"/>
          </rPr>
          <t>======
ID#AAAAcjvMIng
Camilo    (2022-07-08 05:00:54)
GBG
: en este campo se registra la persona delegada para generar el seguimiento y cargue de las actividades en el aplicativo.</t>
        </r>
      </text>
    </comment>
    <comment ref="BT7" authorId="0" shapeId="0">
      <text>
        <r>
          <rPr>
            <sz val="11"/>
            <rFont val="Calibri"/>
            <family val="2"/>
            <scheme val="minor"/>
          </rPr>
          <t>======
ID#AAAAcjvMIns
Camilo    (2022-07-08 05:00:54)
GBG: En este Campo se diligencia la fecha en que se registre en el aplicativo los riesgos definidos por el proceso.</t>
        </r>
      </text>
    </comment>
    <comment ref="BU7" authorId="0" shapeId="0">
      <text>
        <r>
          <rPr>
            <sz val="11"/>
            <rFont val="Calibri"/>
            <family val="2"/>
            <scheme val="minor"/>
          </rPr>
          <t>======
ID#AAAAcjvMImw
Camilo    (2022-07-08 05:00:54)
GBG: En este campo se registra la fecha máxima en que se va a realizar seguimiento de actividades de los controles. propuestos.</t>
        </r>
      </text>
    </comment>
    <comment ref="BV7" authorId="0" shapeId="0">
      <text>
        <r>
          <rPr>
            <sz val="11"/>
            <rFont val="Calibri"/>
            <family val="2"/>
            <scheme val="minor"/>
          </rPr>
          <t>======
ID#AAAAcjvMInU
Camilo    (2022-07-08 05:00:54)
GBG: En este campo se diligencia el numero que genera el aplicativo, para el riesgo registrado.</t>
        </r>
      </text>
    </comment>
    <comment ref="BW7" authorId="0" shapeId="0">
      <text>
        <r>
          <rPr>
            <sz val="11"/>
            <rFont val="Calibri"/>
            <family val="2"/>
            <scheme val="minor"/>
          </rPr>
          <t>======
ID#AAAAcjvMImY
Camilo    (2022-07-08 05:00:54)
GBG:Se registra cambios que se generen durante la vigencia, responsables, cambio de actividades, redacción, materializaciones , etc.</t>
        </r>
      </text>
    </comment>
    <comment ref="AM8" authorId="0" shapeId="0">
      <text>
        <r>
          <rPr>
            <sz val="11"/>
            <rFont val="Calibri"/>
            <family val="2"/>
            <scheme val="minor"/>
          </rPr>
          <t>======
ID#AAAAcjvMIm0
Toshiba    (2022-07-08 05:00:54)
GBG: ¿Existe un responsable asignado a la ejecu ción del control?</t>
        </r>
      </text>
    </comment>
    <comment ref="AO8" authorId="0" shapeId="0">
      <text>
        <r>
          <rPr>
            <sz val="11"/>
            <rFont val="Calibri"/>
            <family val="2"/>
            <scheme val="minor"/>
          </rPr>
          <t>======
ID#AAAAcjvMInA
Toshiba    (2022-07-08 05:00:54)
GBGB: ¿El responsable tiene la autoridad y adecua da segregación de funciones en la ejecución del control?</t>
        </r>
      </text>
    </comment>
    <comment ref="AQ8" authorId="0" shapeId="0">
      <text>
        <r>
          <rPr>
            <sz val="11"/>
            <rFont val="Calibri"/>
            <family val="2"/>
            <scheme val="minor"/>
          </rPr>
          <t>======
ID#AAAAcjvMImM
Toshiba    (2022-07-08 05:00:54)
GBG: ¿La oportunidad en que se ejecuta el control ayuda a prevenir la mitigación del riesgo o a detectar la materialización del riesgo de ma nera oportuna?</t>
        </r>
      </text>
    </comment>
    <comment ref="AS8" authorId="0" shapeId="0">
      <text>
        <r>
          <rPr>
            <sz val="11"/>
            <rFont val="Calibri"/>
            <family val="2"/>
            <scheme val="minor"/>
          </rPr>
          <t>======
ID#AAAAcjvMImg
Toshiba    (2022-07-08 05:00:54)
GBB: ¿Las actividades que se desarrollan en el control realmente buscan por si sola prevenir o detectar las causas que pueden dar origen al riesgo, Ej.: verificar, validar, cotejar, compa rar, revisar, etc.?</t>
        </r>
      </text>
    </comment>
    <comment ref="AU8" authorId="0" shapeId="0">
      <text>
        <r>
          <rPr>
            <sz val="11"/>
            <rFont val="Calibri"/>
            <family val="2"/>
            <scheme val="minor"/>
          </rPr>
          <t>======
ID#AAAAcjvMInc
Toshiba    (2022-07-08 05:00:54)
GBG: ¿La fuente de información que se utiliza en el desarrollo del control es información confia ble que permita mitigar el riesgo?</t>
        </r>
      </text>
    </comment>
    <comment ref="AW8" authorId="0" shapeId="0">
      <text>
        <r>
          <rPr>
            <sz val="11"/>
            <rFont val="Calibri"/>
            <family val="2"/>
            <scheme val="minor"/>
          </rPr>
          <t>======
ID#AAAAcjvMImQ
Toshiba    (2022-07-08 05:00:54)
GBG: ¿Las observaciones, desviaciones o dife rencias identificadas como resultados de la ejecución del control son investigadas y re sueltas de manera oportuna?</t>
        </r>
      </text>
    </comment>
    <comment ref="AY8" authorId="0" shapeId="0">
      <text>
        <r>
          <rPr>
            <sz val="11"/>
            <rFont val="Calibri"/>
            <family val="2"/>
            <scheme val="minor"/>
          </rPr>
          <t>======
ID#AAAAcjvMIno
Toshiba    (2022-07-08 05:00:54)
GBG: ¿Se deja evidencia o rastro de la ejecución del control que permita a cualquier tercero con la evidencia llegar a la misma conclusión?</t>
        </r>
      </text>
    </comment>
    <comment ref="BA8" authorId="0" shapeId="0">
      <text>
        <r>
          <rPr>
            <sz val="11"/>
            <rFont val="Calibri"/>
            <family val="2"/>
            <scheme val="minor"/>
          </rPr>
          <t>======
ID#AAAAcjvMImc
Toshiba    (2022-07-08 05:00:54)
GBG:  Ver Hoja Análisis y valoración control</t>
        </r>
      </text>
    </comment>
    <comment ref="BB8" authorId="0" shapeId="0">
      <text>
        <r>
          <rPr>
            <sz val="11"/>
            <rFont val="Calibri"/>
            <family val="2"/>
            <scheme val="minor"/>
          </rPr>
          <t>======
ID#AAAAcjvMInI
Toshiba    (2022-07-08 05:00:54)
GBG: Ver Tabla Diseño Control Hoja  Análisis y valoración control</t>
        </r>
      </text>
    </comment>
    <comment ref="BC8" authorId="0" shapeId="0">
      <text>
        <r>
          <rPr>
            <sz val="11"/>
            <rFont val="Calibri"/>
            <family val="2"/>
            <scheme val="minor"/>
          </rPr>
          <t>======
ID#AAAAcjvMInE
Toshiba    (2022-07-08 05:00:54)
GBG: Ver Tabla Ejecución Control Hoja  Análisis y valoración control</t>
        </r>
      </text>
    </comment>
    <comment ref="BE8" authorId="0" shapeId="0">
      <text>
        <r>
          <rPr>
            <sz val="11"/>
            <rFont val="Calibri"/>
            <family val="2"/>
            <scheme val="minor"/>
          </rPr>
          <t>======
ID#AAAAcjvMInQ
Toshiba    (2022-07-08 05:00:54)
GBG: Ver Tabla Solidez individual Control Hoja  Análisis y valoración control</t>
        </r>
      </text>
    </comment>
    <comment ref="BG8" authorId="0" shapeId="0">
      <text>
        <r>
          <rPr>
            <sz val="11"/>
            <rFont val="Calibri"/>
            <family val="2"/>
            <scheme val="minor"/>
          </rPr>
          <t>======
ID#AAAAcjvMInM
Toshiba    (2022-07-08 05:00:54)
GBG: Ver Tabla Solidez del conjunto Controles Hoja  Análisis y valoración control</t>
        </r>
      </text>
    </comment>
    <comment ref="G35" authorId="0" shapeId="0">
      <text>
        <r>
          <rPr>
            <sz val="11"/>
            <rFont val="Calibri"/>
            <family val="2"/>
            <scheme val="minor"/>
          </rPr>
          <t>======
ID#AAAAcjvMImE
Toshiba    (2022-07-08 05:00:54)
GBG: revisar redacción</t>
        </r>
      </text>
    </comment>
  </commentList>
</comments>
</file>

<file path=xl/sharedStrings.xml><?xml version="1.0" encoding="utf-8"?>
<sst xmlns="http://schemas.openxmlformats.org/spreadsheetml/2006/main" count="2322" uniqueCount="741">
  <si>
    <t>Componente</t>
  </si>
  <si>
    <t>Subcomponente</t>
  </si>
  <si>
    <t>Actividades</t>
  </si>
  <si>
    <t>Fecha inicio</t>
  </si>
  <si>
    <t>Fecha terminación</t>
  </si>
  <si>
    <t>Versión:</t>
  </si>
  <si>
    <t>Fecha de Aprobación:</t>
  </si>
  <si>
    <t>Código: E-DEAG-FR-</t>
  </si>
  <si>
    <t>3.1. Código de integridad</t>
  </si>
  <si>
    <t xml:space="preserve">VERSIÓN </t>
  </si>
  <si>
    <t>Fecha de aprobación en Comité Institucional de Gestión y Desempeño</t>
  </si>
  <si>
    <t>CAMBIOS REALIZADOS</t>
  </si>
  <si>
    <t>(FECHA DE APROBACIÓN EN EL COMITÉ INSTITUCIONAL DE GESTIÓN Y DESEMPEÑO.) O ( FECHA DE APROBACIÓN EN LA MESA TRANCICIONAL DE TRANSPARENCIA.</t>
  </si>
  <si>
    <t>VERSIÓN 1</t>
  </si>
  <si>
    <t>VERSIÓN 2</t>
  </si>
  <si>
    <t>VERSIÓN 3</t>
  </si>
  <si>
    <t xml:space="preserve">1.2. Riesgos de lavado de activos, financiación del terrorismo y proliferación de armas.
CONSULTA DE POSIBLES Proovedores, riesgos de contratación , testaferros relacionado con lavados de activos, </t>
  </si>
  <si>
    <t>6.6. Menú participa</t>
  </si>
  <si>
    <t>6.7. Menú Servicio al ciudadano</t>
  </si>
  <si>
    <t>6.1. Lineamientos de Transparencia Activa</t>
  </si>
  <si>
    <t>6.2. Lineamientos de Transparencia Pasiva</t>
  </si>
  <si>
    <t>6.3. Elaboración los Instrumentos de Gestión de la Información</t>
  </si>
  <si>
    <t>6.4. Criterio diferencial de accesibilidad</t>
  </si>
  <si>
    <t>6.5. Monitoreo del Acceso a la Información Pública</t>
  </si>
  <si>
    <t>1. Gestión Integral del Riesgo</t>
  </si>
  <si>
    <t xml:space="preserve">2. Redes interinstitucionales y canales de denuncia </t>
  </si>
  <si>
    <t>4.1. Adecuación
institucional para
cumplir con la debida
diligencia</t>
  </si>
  <si>
    <t>4.2. Construcción del plan
de trabajo para adaptar
y/o desarrollar la debida
diligencia</t>
  </si>
  <si>
    <t xml:space="preserve">4.3. Gestión de la debida
diligencia 
</t>
  </si>
  <si>
    <t>6.8.Apertura de datos para los
ciudadanos y grupos de
interés</t>
  </si>
  <si>
    <r>
      <t xml:space="preserve">6. Transparencia, acceso a la información pública y </t>
    </r>
    <r>
      <rPr>
        <sz val="12"/>
        <color theme="1"/>
        <rFont val="Calibri (Cuerpo)"/>
      </rPr>
      <t>datos abiertos</t>
    </r>
  </si>
  <si>
    <t>3.2 Programas de Gestión de
Integridad</t>
  </si>
  <si>
    <t>3.3 Promoción de la
integridad en las
instituciones y grupos
de interés</t>
  </si>
  <si>
    <t>3.4 Gestión preventiva de
conflicto de interés</t>
  </si>
  <si>
    <t>Indicador</t>
  </si>
  <si>
    <t>Producto</t>
  </si>
  <si>
    <t>Meta</t>
  </si>
  <si>
    <t>Recursos financieros</t>
  </si>
  <si>
    <t xml:space="preserve">1.1. Riesgos de corrupción </t>
  </si>
  <si>
    <t>1.2. Riesgos de lavado de activos, financiación del terrorismo y proliferación de armas</t>
  </si>
  <si>
    <t>3.5 Gestión prácticas Anti soborno, Antifraude</t>
  </si>
  <si>
    <t>2.2 Formulario de denuncias y línea anticorrupción</t>
  </si>
  <si>
    <t>2.1. Red Interinstitucional de Transparencia y Acceso a la Información Pública</t>
  </si>
  <si>
    <t>Gerencia de Buen Gobierno</t>
  </si>
  <si>
    <t>Secretaría General - Dirección de Atención al Usuario</t>
  </si>
  <si>
    <t>Secretaría de Función Pública - Dirección de Desarrollo Humano</t>
  </si>
  <si>
    <t>5.1. Estrategia de Rendición de Cuentas</t>
  </si>
  <si>
    <t>Secretaría de Planeación</t>
  </si>
  <si>
    <t>Secretaría de Gobierno - Dirección de Asuntos Municipales</t>
  </si>
  <si>
    <t>Secretaría TIC</t>
  </si>
  <si>
    <t>Secretaría General - Dirección de Gestión Documental</t>
  </si>
  <si>
    <t>Secretaría TIC
Secretaría General - Dirección de Atención al Usuario</t>
  </si>
  <si>
    <t>Secretaría de Planeación - Dirección de Infraestructura de Datos Espaciales y Estadísticos</t>
  </si>
  <si>
    <t>Secretaría de Desarrollo Social</t>
  </si>
  <si>
    <t>Secretaría de Prensa
Secretaría TIC</t>
  </si>
  <si>
    <t>Secretaría General
Secretaría de Desarrollo Social</t>
  </si>
  <si>
    <t>6.9 Entregia de lenguaje claro y diferencial</t>
  </si>
  <si>
    <t>Secretaría de Hacienda</t>
  </si>
  <si>
    <t>5.3. Estrategia de Participación Ciudadana</t>
  </si>
  <si>
    <t>5.2. Innovación en la Gestión Pública</t>
  </si>
  <si>
    <t>Oficina de Control Disciplinario Interno</t>
  </si>
  <si>
    <t>Secretaría Jurídica - Dirección de Contratación
Secretaría de Hacienda
Secretaría de Función Pública - Dirección de Talento Humano
Secretaría de TIC</t>
  </si>
  <si>
    <t>Secretaría de Planeación - Dirección de Evaluación y Seguimiento</t>
  </si>
  <si>
    <t>Secretaría General - Dirección de Atención al Usuario
Gerencia de Buen Gobierno</t>
  </si>
  <si>
    <t>Secretaría TIC - Dirección de Sistemas de Información y Aplicaciones
Secretaría General - Dirección de Atención al Usuario</t>
  </si>
  <si>
    <t>Secretaría TIC - Dirección de Gobierno Digital</t>
  </si>
  <si>
    <t>Lider Componente</t>
  </si>
  <si>
    <t>Lider Actividad</t>
  </si>
  <si>
    <t>Implementar el menu</t>
  </si>
  <si>
    <t>1.3Riesgos de gestion</t>
  </si>
  <si>
    <t xml:space="preserve">1.4 Riesgos fiscales </t>
  </si>
  <si>
    <t>1.5  Riesgos de conflictos de intereses</t>
  </si>
  <si>
    <t>Identificar los procesos con mayor exposición a este tipo de riesgo</t>
  </si>
  <si>
    <t>Presentación de informes en el primer mes de cada año de las actividades de partición ciudadana en cada una de las secretarias o dependencias de la Gob Cund</t>
  </si>
  <si>
    <t xml:space="preserve">Gerencia de Buen Gobierno
</t>
  </si>
  <si>
    <t xml:space="preserve">2.capacitacion y sensibilización en prácticas anti soborno y anti fraude
La Secretaría Jurídica, brindará apoyo a la Secretaria de la Función Pública-Dirección de Talento Humano, Lider del Subcomponente 3.5, cuando lo requiera.
</t>
  </si>
  <si>
    <t xml:space="preserve">actualizacion del micrositio a partir de las actividades que se van a llevar a cabo asi como de los lineamientos que la matriz ITA demanda.  </t>
  </si>
  <si>
    <t>capacitación en gestión del riesgo 
Gestionar una estrategia de formación en riesgos de LAFT/PA</t>
  </si>
  <si>
    <t>Secretaría de Función Pública
Secretaría de Planeación</t>
  </si>
  <si>
    <t>Gestionar e implentar un plan de trabajo con la RITA</t>
  </si>
  <si>
    <t>Socializar la estrategia de rendición de cuentas a los grupos de interés.</t>
  </si>
  <si>
    <t>Publicar informes de gestión de las inversiones con cargo al Sistema General de Regalías y socializarlo por correo electrónico a los grupos de interés.</t>
  </si>
  <si>
    <t>Publicar en página Web Informe Previo a Audiencia Pública de Rendición de Cuentas  y socializarlo por correo electrónico a los grupos de interés.</t>
  </si>
  <si>
    <t>Publicar avances sobre la gestión adelantada en el marco del SNRdC, Nodo a definir  y socializarlo por correo electrónico a los grupos de interés.</t>
  </si>
  <si>
    <t>Publicar y difundir las convocatorias para participar en los espacios de  audiencias.
Tiempo: 15 días antes del evento.</t>
  </si>
  <si>
    <t>Diálogos de rendición de cuentas de  las inversiones con cargo al Sistema General de Regalías, dirigido a grupos de valor de Proyectos de Regalías.
 Modalidad: Asistencia presencial limitada</t>
  </si>
  <si>
    <t>Diálogo de gestión adelantada en el marco del SNRdC, Nodo a definir.
 Modalidad: Asistencia presencial limitada</t>
  </si>
  <si>
    <t>Realizar audiencia pública de Rendición de Cuentas.
  Modalidad: Asistencia presencial limitada</t>
  </si>
  <si>
    <t>Publicar las respuestas e inquietudes recibidas en los eventos de rendición de cuentas en la Página Web de la Gobernación de Cundinamarca.</t>
  </si>
  <si>
    <t>Realizar la encuesta de satisfacción de Rendición de Cuentas sobre los eventos realizados.</t>
  </si>
  <si>
    <t>Publicar los resultados de Rendición de Cuentas.</t>
  </si>
  <si>
    <t xml:space="preserve">Secretaría de Planeación  </t>
  </si>
  <si>
    <t>Secretaría de Prensa</t>
  </si>
  <si>
    <t>Dirección de Gestión de la Inversión</t>
  </si>
  <si>
    <t>Todas las entidades con metas en el Plan de Desarrollo</t>
  </si>
  <si>
    <t>Secretaría de Desarrollo e Inclusión Social</t>
  </si>
  <si>
    <t>Secretaría responsable del Nodo a Definir.</t>
  </si>
  <si>
    <t xml:space="preserve">Secretaría de Prensa
</t>
  </si>
  <si>
    <t>Entidad responsable de la pregunta.</t>
  </si>
  <si>
    <t>Entidad responsable del evento.</t>
  </si>
  <si>
    <t xml:space="preserve">Identificar los procesos con mayor exposición a este tipo de riesgo
Brindar capacitación en identificación, gestión y monitoreo a Riesgos de Corrupción y Fraude
Consolidar informe de monitoreo a controles y generar informe de análisis
</t>
  </si>
  <si>
    <t>Promover el empoderamiento de niños, niñas, adolescentes y jóvenes para que identifiquen posibles acciones de corrupción y realicen las debidas denuncias</t>
  </si>
  <si>
    <t>Promover la realización de procesos de rendición pública de cuentas de niños, niñas, adolescentes y jóvenes con periodicidad anual</t>
  </si>
  <si>
    <t>Promover el botón PARTICIPA MEDIANTE LA PRIORIZACION EN EL DESARROLLO DE PIEZAS COMUNICATIVAS EN MEDIOS</t>
  </si>
  <si>
    <t>Implemementar herramientas virtuales para promover la participación ciudadana y los procesos de rendición pública de cuentas</t>
  </si>
  <si>
    <t>La difusión y promoción de la linea telefononica y del canal virtual anticorrupción, lo anterior,  a traves de las diferentes redes sociales de la entidad.</t>
  </si>
  <si>
    <t>Realizar y enviar informe a la Oficina de Control Interno Disciplinario  de manera trimestral junto con el informe que se presenta para el canal de denuncias virtual.</t>
  </si>
  <si>
    <t>Publicar datos abiertos de las dependencias y secretarias parte de la Gobernación de Cundinamarca en el portal de mapas y estadísticas mapas.cundinamarca.gov.co</t>
  </si>
  <si>
    <t xml:space="preserve">"6.9.1 Publicar y actualizar en la página web de la S de Hacienda, la información presupuestal institucional y de resultados. 
A) Ejecuciones presupuestales mensualmente.
B) Presupuesto General del Departamento por vigencias.
C) Estados financieros sector central trimestralmente.
D) Notas Estados Financieros sector central por vigencia.
6.9.2 Publicar y actualizar en la página Web de la Secretaría de Hacienda, la información que permita comprender la situación financiera y el progreso economico de la entidad a corto, mediano y largo plazo.
A) Marco fical de mediano plazo.
B) Calificaciones de riesgo del Departamento.
6.9.3 Publicar y actualizar mensualmente en la página Web de la Secretaría de Hacienda los decretos presupuestal."       
  Presentar anualmente un informe sobre la garantía de derechos de niñas, niños, adolescentes y jóvenes </t>
  </si>
  <si>
    <t>Realizar audiencia pública de Rendición de Cuentas de niños, niñas, adolescentes y jóvenes.
  Modalidad: Asistencia presencial limitada con transmisión virtual</t>
  </si>
  <si>
    <t xml:space="preserve">Responder por escrito en el término de quince días hábiles a las preguntas de los ciudadanos formuladas en el marco del proceso de Rendición de Cuentas por el medio que establezca el solicitante </t>
  </si>
  <si>
    <r>
      <t>Evaluar y optimizar la interacción de los usuarios sobre la accesibilidad y usabilidad de la información dispuesta en la sede electrónica-</t>
    </r>
    <r>
      <rPr>
        <b/>
        <sz val="12"/>
        <color theme="1"/>
        <rFont val="Calibri"/>
        <family val="2"/>
        <scheme val="minor"/>
      </rPr>
      <t xml:space="preserve"> Sec Tic</t>
    </r>
  </si>
  <si>
    <t>Aplicar los lineamientos según la res 1519-2020
Garantizar la publicación oportuna y completa de la información en la sede electrónica, según el esquema de publicación de la entidad.</t>
  </si>
  <si>
    <r>
      <t>Actualización permanente de los documentos del proceso de gestión contractual que son utilizados por las áreas para la estructuración de  los procesos contractuales.-</t>
    </r>
    <r>
      <rPr>
        <b/>
        <sz val="11"/>
        <color theme="1"/>
        <rFont val="Calibri"/>
        <family val="2"/>
        <scheme val="minor"/>
      </rPr>
      <t>Sec Juridica</t>
    </r>
    <r>
      <rPr>
        <sz val="11"/>
        <color theme="1"/>
        <rFont val="Calibri"/>
        <family val="2"/>
        <scheme val="minor"/>
      </rPr>
      <t xml:space="preserve">
Garantizar la publicación oportuna y completa de la información en la sede electrónica, según el esquema de publicación de la entidad.-</t>
    </r>
    <r>
      <rPr>
        <b/>
        <sz val="11"/>
        <color theme="1"/>
        <rFont val="Calibri"/>
        <family val="2"/>
        <scheme val="minor"/>
      </rPr>
      <t xml:space="preserve"> Sec Tic</t>
    </r>
  </si>
  <si>
    <t>Fuente:  Adaptado de la Guía para la Administración del Riesgo y el Diseño de Controles en Entidades Públicas. Versión 4. 2018. DAFP</t>
  </si>
  <si>
    <t>Secreataro</t>
  </si>
  <si>
    <t>Despacho</t>
  </si>
  <si>
    <t xml:space="preserve">Directivos y Profesional </t>
  </si>
  <si>
    <t xml:space="preserve">Supervisores del convenio </t>
  </si>
  <si>
    <t xml:space="preserve">Estructurar y construir un repositorio con el fin de poder tener la información que respalde los soportes del requerimiento de los proyectos </t>
  </si>
  <si>
    <t>Fuerte</t>
  </si>
  <si>
    <t>Completa</t>
  </si>
  <si>
    <t>Se investigan y  resuelven oportunamente</t>
  </si>
  <si>
    <t>Confiable</t>
  </si>
  <si>
    <t>Prevenir</t>
  </si>
  <si>
    <t>Oportuna</t>
  </si>
  <si>
    <t>Adecuado</t>
  </si>
  <si>
    <t>Asignado</t>
  </si>
  <si>
    <t>Los integrantes de la máxima instancia de Gobernanza se reunirán  de acuerdo a los establecido en el convenio , con el fin de Validar  y aprobar las actividades o requerimientos, de los componentes presentados por el operador y supervisor que pueden ser administrativos , técnicos, financiero, jurídico o ambientales, en caso de no existir Quórum no tener los soportes que garantizan la variación será reprogramada la reunión y como evidencia quedara el acta de reunión de la instancia .</t>
  </si>
  <si>
    <t>no</t>
  </si>
  <si>
    <t>si</t>
  </si>
  <si>
    <t>Enriquecimiento ilícito de contratistas y/o servidores públicos</t>
  </si>
  <si>
    <t>Fraude Externo</t>
  </si>
  <si>
    <t>Probabilidad de recibir dadivas y beneficio para un tercero, aprobando acciones de incumplimiento  en la ejecución de los convenios de manera indeterminada</t>
  </si>
  <si>
    <t>Aprobando acciones de incumplimiento  en la ejecución de los convenios de manera indeterminada</t>
  </si>
  <si>
    <t>recibir dadivas y beneficio para un tercero</t>
  </si>
  <si>
    <t>Inicia con la identificación de necesidades, continúa con la definición de líneas estratégicas y priorización de asignación de recursos y la formulación, estructuración, ejecución de los proyectos y programas, seguimiento y evaluación de los resultados de las actividades desarrolladas, finaliza con la retroalimentacion y la evaluación de impacto en territorio.
Este proceso esta integrado por:
Secretaria de Ciencia, Tecnología e Innovación</t>
  </si>
  <si>
    <t>Promover el desarrollo de la Ciencia, Tecnología e Innovación, CTeI en el departamento mediante la implementación de programas y proyectos transversales para dar solución a las problemáticas identificadas en los diferentes sectores del territorio.</t>
  </si>
  <si>
    <t>Promoción de Ciencia, Tecnología e Innovación</t>
  </si>
  <si>
    <t>Pérdida de confianza en lo público</t>
  </si>
  <si>
    <t xml:space="preserve">Investigaciones penales, disciplinarias y fiscales </t>
  </si>
  <si>
    <r>
      <t>SCDE:
2025
SA:
20</t>
    </r>
    <r>
      <rPr>
        <sz val="11"/>
        <rFont val="Arial Narrow"/>
        <family val="2"/>
      </rPr>
      <t>25
SADR:</t>
    </r>
    <r>
      <rPr>
        <sz val="11"/>
        <color theme="1"/>
        <rFont val="Arial Narrow"/>
        <family val="2"/>
      </rPr>
      <t xml:space="preserve">
2025</t>
    </r>
  </si>
  <si>
    <t>SCDE:
2025
SA:
2025
SADR:
2025</t>
  </si>
  <si>
    <t>SCDE:
SECRETARIO DE COMPETITIVIDAD Y DESARROLLO ECONÓMICO
SA:
SECRETARIO DE AMBIENTE
SADR:
SECRETAROI DE AGRICULTURA Y DESARROLLO RURAL</t>
  </si>
  <si>
    <t>SCDE:
DESPACHO SECRETARIA DE COMPETITIVIDAD Y DESARROLLO ECONÓMICO
SA:
DIRECCION DE SEGURIDAD HÍDRICA Y SANEAMIENTO BÁSICO
DIRECCIÓN DE PLANIFICACIÓN INTEGRAL DE LA GESTIÓN AMBIENTAL
SADR:
DESPACHO SECRETARIA DE AGRICULTURA Y DESARROLLO RURAL</t>
  </si>
  <si>
    <t>Director de cada secretaría que tiene a cargo el grupo de trabajo
Funcionario designado como supervisor de contrato</t>
  </si>
  <si>
    <t>POR DEFINIR</t>
  </si>
  <si>
    <t xml:space="preserve">Verificación inicial de cumplimiento de requisitos establecidos para acceder a los recursos o beneficios por parte de un grupo de trabajo o supervisor, a través de un formato de lista de chequeo donde se identifique  la verificación inicial de cada uno de los participantes de la convocatoria o contratación. </t>
  </si>
  <si>
    <t>Moderado</t>
  </si>
  <si>
    <r>
      <rPr>
        <b/>
        <sz val="9"/>
        <rFont val="Arial Narrow"/>
        <family val="2"/>
      </rPr>
      <t xml:space="preserve">Responsable: </t>
    </r>
    <r>
      <rPr>
        <sz val="9"/>
        <rFont val="Arial Narrow"/>
        <family val="2"/>
      </rPr>
      <t xml:space="preserve">Integrantes de cada Comité Técnico - verificador 
SCDE: Integrantes del Comité Técnico del Fondo de Emprendimiento Departamental =
Secretario Competitividad y Desarrollo Económico
Secretario Desarrollo Social
Representante o Delegado SENA Regional Cundinamarca
Representante o Delegado Fenalco   
</t>
    </r>
    <r>
      <rPr>
        <b/>
        <sz val="9"/>
        <rFont val="Arial Narrow"/>
        <family val="2"/>
      </rPr>
      <t>Periodicidad:</t>
    </r>
    <r>
      <rPr>
        <sz val="9"/>
        <rFont val="Arial Narrow"/>
        <family val="2"/>
      </rPr>
      <t xml:space="preserve"> 6 meses ó cuando aplique (en razón a ejecución de convocatorias y/o contratación)
</t>
    </r>
    <r>
      <rPr>
        <b/>
        <sz val="9"/>
        <rFont val="Arial Narrow"/>
        <family val="2"/>
      </rPr>
      <t>Propósito:</t>
    </r>
    <r>
      <rPr>
        <sz val="9"/>
        <rFont val="Arial Narrow"/>
        <family val="2"/>
      </rPr>
      <t xml:space="preserve"> aprobar la asignación de resursos o insumos y determinar los beneficiarios de los participantes de la convocatoria o la contratación a través de la validación de los documentos verificados 
</t>
    </r>
    <r>
      <rPr>
        <b/>
        <sz val="9"/>
        <rFont val="Arial Narrow"/>
        <family val="2"/>
      </rPr>
      <t>Cómo se realiza:</t>
    </r>
    <r>
      <rPr>
        <sz val="9"/>
        <rFont val="Arial Narrow"/>
        <family val="2"/>
      </rPr>
      <t xml:space="preserve"> Los integrantes de cada comité validan y aprueban  los documentos que los equipos de trabajo verificaron del cual se general un documento de aprobación final 
</t>
    </r>
    <r>
      <rPr>
        <b/>
        <sz val="9"/>
        <rFont val="Arial Narrow"/>
        <family val="2"/>
      </rPr>
      <t>Desviación:</t>
    </r>
    <r>
      <rPr>
        <sz val="9"/>
        <rFont val="Arial Narrow"/>
        <family val="2"/>
      </rPr>
      <t xml:space="preserve"> Una vez se detacta la inconsistencia, en el documento aprobatorio o acta debe quedar estipulado que hubo incumplimiento de requisitos y se debe trasladar a la entidad competente. 
</t>
    </r>
    <r>
      <rPr>
        <b/>
        <sz val="9"/>
        <rFont val="Arial Narrow"/>
        <family val="2"/>
      </rPr>
      <t xml:space="preserve">Evidencia: </t>
    </r>
    <r>
      <rPr>
        <sz val="9"/>
        <rFont val="Arial Narrow"/>
        <family val="2"/>
      </rPr>
      <t>Acta de aprobación. o documento aprobatorio.</t>
    </r>
  </si>
  <si>
    <t>Pérdida de la imagen institucional</t>
  </si>
  <si>
    <t>Posibilidad de recibir cualquier dádiva o beneficio a  nombre propio o de terceros para ser favorecido de la entrega de recursos o insumos por parte de las secretarías que integran el proceso.</t>
  </si>
  <si>
    <r>
      <t>Incumplimento de requisitos para acceder a la entrega de los recursos otorgados por</t>
    </r>
    <r>
      <rPr>
        <sz val="11"/>
        <rFont val="Arial Narrow"/>
        <family val="2"/>
      </rPr>
      <t xml:space="preserve"> las secretarias que integran el proceso.</t>
    </r>
  </si>
  <si>
    <t xml:space="preserve">Insuficiente difusión de proeyectos para la entrega de recursos de las Secretarías que intervienen en el proceso, para dirigirse directamente a los grupos de interés. </t>
  </si>
  <si>
    <t xml:space="preserve">	
Se inicia con la planeación del Servicio de asistencia técnica, Plan de Acción, Plan Indicativo y de regalías, programas, proyectos y políticas, continua con la ejecución e implementación, encaminada al cumplimiento del objetivo, y finaliza con el seguimiento, evaluación y toma de acciones en pro de la mejora continua.</t>
  </si>
  <si>
    <t>Promover el desarrollo económico sostenible a través de estrategias de comercialización y financiación de proyectos en temas minero-energéticos, agroindustriales, de fortalecimiento empresarial y de gestión ambiental, impulsando la competitividad y productividad, garantizando la protección de los recursos naturales con el fin de mejorar la calidad de vida de los Cundinamarqueses.</t>
  </si>
  <si>
    <t>Promoción de la Competitividad y Desarrollo Económico Sostenible</t>
  </si>
  <si>
    <t>Responsable:
Periodicidad:
Propósito:
Cómo se realiza:
Desviación:
Evidencia</t>
  </si>
  <si>
    <t>Demandas contra el Estado</t>
  </si>
  <si>
    <t>Secretaría de Gobierno</t>
  </si>
  <si>
    <t>Dirección de Seguridad y Orden Público</t>
  </si>
  <si>
    <t>Director</t>
  </si>
  <si>
    <t>En los Comités primarios revisar la inversión de recursos del Fondo cuenta de seguridad y orden público, atendiendo las dinamicas de seguridad presentadas en el Departamento</t>
  </si>
  <si>
    <t>Reducir (mitigar)</t>
  </si>
  <si>
    <t>Detectar</t>
  </si>
  <si>
    <t>Responsable: Director de Seguridad y orden Público
Periodicidad:Trimestralmente
Propósito: Evaluar la inversión de los recursos destinados a la seguridad y orden público en el Departamento
Cómo se realiza: En comité primario evaluar las solicitudes recibidas frente a la inversion realizada
Desviación: Desviar la inversón de recursos en materia de seguridad y orden público en el Departamento.
Evidencia: Acta de evaluación de la inversión</t>
  </si>
  <si>
    <t>Fraude Interno (Corrupción)</t>
  </si>
  <si>
    <t>Posibilidad de recibir cualquier dádiva  o beneficio por posible conflicto de interés en materia de  protección de Derechos Humanos en el Departamento.</t>
  </si>
  <si>
    <t>Inadecuado seguimiento a la atención de casos relacionados con la protección de Derechos Humanos en el Departamento</t>
  </si>
  <si>
    <t>Sanciones judiciales,Disciplinarias, penales y fiscales, perdida de vidas.</t>
  </si>
  <si>
    <t>Inicia con la identificación de necesidades y/o requerimientos de apoyo en el territorio, que se desarrollan a través del acompañamiento, asistencia y/o asesoría a los entes municipales y comunidad en general. Finaliza con la evaluación de resultados y toma de decisiones.
Este proceso aplica y se desarrolla en todas las dependencias del sector central de la administración departamental y está integrado por:
Secretaria de Gobierno.
Unidad Administrativa Especial para la Gestión de Riesgos de Desastres.</t>
  </si>
  <si>
    <t xml:space="preserve"> Fortalecer las capacidades institucionales de gobernabilidad del departamento mediante la gestión de la convivencia pacifica de los ciudadanos, el respeto y la protección de su derechos constitucionales; la conservación de la seguridad y el orden público, contribuyendo con el fortalecimiento y la democratización de las instituciones públicas, brindando acompañamiento a la formalización de predios fiscales; garantizando la promoción de la participación ciudadana, propiciando el reconocimiento y atención a la población victima del conflicto interno.
La gestión del riesgo de desastres para Cundinamarca implica una coordinación e interoperabilidad entre la nación, el departamento y los municipios, en tal sentido la Ordenanza No.066 de 2018 define los programas, líneas estratégicas y proyectos en conocimiento, reducción de riesgos y manejo de desastres como Política Publica con una visión de largo plazo hasta el 2036.</t>
  </si>
  <si>
    <t>Fortalecimiento Territorial</t>
  </si>
  <si>
    <t>Secretaria de Gobierno</t>
  </si>
  <si>
    <t>Dirección de Justicia y DDHH</t>
  </si>
  <si>
    <t>Técnico Operativo</t>
  </si>
  <si>
    <t>Alexandra Rubio Cifuentes</t>
  </si>
  <si>
    <t>Revisar  mensualmente de manera aleatoria el tratamiento del 50% de los  los casos reportados a la Mesa Técnica Departamental de amenzados, para evidenciar el seguimiento realizado e identificar las causales de vulneraciones que se presenten a los Derechos Humanos .</t>
  </si>
  <si>
    <t>Responsable: Subdirector (a) de Manejo UAEGRD
Periodicidad:Trimestal
Propósito: Revisar que los documentos allegados a la UAEGRD, que  estén debidamente firmados y legalizados de acuerdo a los formatos establecidos en el procedimiento.
Cómo se realiza: trimestralmentese se efectúa una revisión aleatoria a la documentacion entregada del proceso de entrega de ayuda humanitaria,  con  los informes, formatos y actas de entrega debidamente firmadas por las partes interesadas trabajo realizado  por  el auxiliar administrativo o contratista de la UAEGRD para revisión de la Subdirectora de Manejo de la UAEGRD.
Desviación: No diligenciar debidamente los formatos o actas de entrega firmadas y/o  omitir el procedimiento de entrega  de ayudas humanitarias de la UAEGRD. 
Evidencia: Cuadro consolidado en excel  trimestral de las ayudas entregadas,  una muestra aleatoria acta de entraga con los formatos.</t>
  </si>
  <si>
    <t>Secretario de Gobierno</t>
  </si>
  <si>
    <t>Subdirector (a)  de Manejo UAEGRD</t>
  </si>
  <si>
    <t>Director (a)</t>
  </si>
  <si>
    <t>Profesional Universitario  Nidia Milena Garzón Saza</t>
  </si>
  <si>
    <t xml:space="preserve">Efectuar  consolidación  trimestral  en cuadro excel  de las entregas de ayudas humanitarias de acuerdo a los formatos establecidos en la herramienta Isolución: (Revisar la documentación entregada por los municipios y seguimiento para archivar de acuerdo a la TRD de la UAEGRD) actividad realizada por el técnico, auxiliar administrativo  y/o contratista UAEGRD de acuerdo a las instrucciones impartidas por la subdirectora de Manejo UAEGRD, quien revisa y aprueba la información para  enviar como evidencia al Mapa de Corrupción año 2024. </t>
  </si>
  <si>
    <t xml:space="preserve">Posibilidad de recibir cualquier dádiva o beneficio a nombre propio o de terceros, para desviar las entregas de ayuda humanitaria. </t>
  </si>
  <si>
    <t xml:space="preserve">El proceso de entrega de ayudas humantiarias a las comunidaddes se realiza con el concurso de muchos actores, que pese a estar plenamente identificados, pueden ignorar los controles previstos durante las entregas. </t>
  </si>
  <si>
    <t>Personas que solicitan entregas de ayudas humanitarias que no han seguido el protocolo con la alcaldía para la entrega de  las mismas</t>
  </si>
  <si>
    <t xml:space="preserve">Semestralmente se validaran los informes  de gestión y las actas entregadas por parte de los proveedores de la ARL de los servicios prestados </t>
  </si>
  <si>
    <t>Responsable:Responsable: El director de desarrollo humano
Periodicidad: Mensual
Propósito:Veririfcar el cumplimiento de las actividades  planeadas y definidas en el plan anual de trabajo del SG-SST
Cómo se realiza: Seguimiento mensual al Cronograma de trabajo del SG-SST a través del cual se definen actividades,  los recursos con valores, horas establecidas y responsable de la ejecución
Desviación: Incumplimeinto de alguna tarea o actividad asignada a un aliado estrategico ARL o Corredor de Seguros
Evidencia: Cronograma Cronograma de trabajo del SG-SST con el porcentaje de avance y ejecución, citación de correo reuniones periodicas, actas de reunión,listas de asistencia</t>
  </si>
  <si>
    <t>Detrimento patrimonial</t>
  </si>
  <si>
    <t>Solicitar pagos no reglamentados en beneficio propio o de un tercero durante el proceso de negociación de los presupuestos de reinversión</t>
  </si>
  <si>
    <t xml:space="preserve">Mensualmente mediante la entrega de indicadores de gestión se evaluaran a los proveedores externos que suministra la ARL </t>
  </si>
  <si>
    <t>Responsable: El director de desarrollo humano
Periodicidad: Semestral
Propósito:  Realizar seguimiento y control al  avance del presupuesto acordado desde el inicio del año  con los aliados estrategicos  ARL y Corredor de Seguros,
Cómo se realiza: Entrega de informes de gestión semestral por parte de ARL y Corredor de seguros donde se evidencia la gestión , recursos y horas empleadas por los mismos, ademas de actas de reunión para seguimiento a la ejecucicón del presupuesto
Desviación: Incumplimiento en la entrega del informe
Evidencia: Informe de gestión semestral</t>
  </si>
  <si>
    <t>Posibilidad de Acción/Omisión recibir o solicitar cualquier dádiva a nombre propio o para terceros,  en el manejo presupuestal de aliados como ARL y Corredor de Seguros, que realizan de manera anual la asignación de recursos de reinversión para apoyar la implementación de actividades de promoción y prevención del Sistema de Gestión de Seguridad y Salud en el Trabajo SG-SST</t>
  </si>
  <si>
    <t>Falta de controles por parte de la Entidad al momento de negociar y definir los presupuestos con los aliados como la ARL y el Corredor de Seguros</t>
  </si>
  <si>
    <t xml:space="preserve">Decisiones ajustadas a intereses particulares
</t>
  </si>
  <si>
    <t>El proceso de Seguridad y Salud en el Trabajo inicia con la identificación de las necesidades en materia de Seguridad y salud en el Trabajo de los funcionarios y Contratistas de la Gobernación de Cundinmarca a través de la Evaluación estándares mínimos y la fomrulacióon del Plan Anual de trabajo del Sistema de Gestión de Seguridad y Salud en el Trabajo- SG-SST  y finaliza en la Evaluación del desempeño del Sistema de Gestión de Seguridad y Salud en el Trabajo- SGSST de acuerdo a sus objetivos e indicadores.
Aplica para los procesos del Sistema Integral de Gestión y Control en las sedes del sector central la Gobernación de Cundinamarca, funcionarios, contratistas y otras partes interesadas.</t>
  </si>
  <si>
    <t xml:space="preserve">Administrar el Sistema de Gestión de la Seguridad y Salud en el Trabajo- SGSST, como parte del Sistema Integral de Gestión y Control- SIGC, mejorando continuamente el bienestar de los trabajadores por medio de la identificación de peligros, evaluación de riesgos y determinación de controles, para la prevención de  lesiones y el deterioro de la salud  relacionados con el trabajo, ademas de proporcionar lugares de trabajo seguros y saludables para los funcionarios, contratistas y demas partes inetresadas de la Gobernación de Cundinamarca.
</t>
  </si>
  <si>
    <t>Gestión de la Seguridad y Salud en el Trabajo</t>
  </si>
  <si>
    <t>Secretaria</t>
  </si>
  <si>
    <t>Gestor Equipo de Mejoramiento del Proceso</t>
  </si>
  <si>
    <t xml:space="preserve">Crear y codificar  formato de inexistencia de conflicto de intereses en plataforma ISOLUCION y asociarlo a los procedimientos del Proceso Estratégico de la Secretaría de Integración Regional el cual se diligenciará, cada vez que se requiera en el marco de las funciones de la Secretaría de Integración Regional por los funcionarios que tengan a cargo tanto su diseño como aprobación, sera revisado y aprobado por el comite directivo, Evidencia: Codificación de Formato de inexistencia de conflicto de intereses, Actualización de Procedimientos y actas de Comité Directivo </t>
  </si>
  <si>
    <t xml:space="preserve">
Responsable: Gerente.
Periodicidad: Semestral.
Propósito: Planeación y seguimiento a las actividades realizadas en las áreas de la Secretaría de Integración Regional.
Cómo se realizará: Identificar y validar acciones en el marco de las funciones de la Secretaría de Integración Regional.  
Desviación: Revisión y aprobación por Comité Directivo. 
Evidencia: Cronograma y seguimiento de las actividades </t>
  </si>
  <si>
    <t>Solicitar o recibir dádivas o beneficios a nombre propio o de un tercero, o anteponer intereses personales o particulares, para identificar, priorizar o ejecutar acciones con presupuesto de la entidad.</t>
  </si>
  <si>
    <t>Privilegiar intereses particulares sobre los generales</t>
  </si>
  <si>
    <t>Interés de un funcionario en obtener un beneficio particular o favorecer a un tercero para identificar, priorizar o ejecutar  acciones con presupuesto de la entidad.</t>
  </si>
  <si>
    <t>Inicia con el diseño, conformación y articulación de una agenda común de los procesos de integración regional, continúa con ejecución de acciones conjuntas para generar y fortalecer los procesos de integración entre actores públicos y privados que permitan aprovechar capacidades, potenciar recursos y articular acciones para el desarrollo regional y termina con un análisis de resultados y beneficios de la gestión adelantada.</t>
  </si>
  <si>
    <t>Promover los procesos de integración regional en Cundinamarca, en el marco de las escalas de integración, a través de la estructuración, gestión, articulación y ejecución de acciones conjuntas con actores del sector público y privado, para la construcción de una región equitativa, ordenada, conectada y sostenible que beneficie el desarrollo del Departamento.</t>
  </si>
  <si>
    <t>Integración Regional</t>
  </si>
  <si>
    <t>Secretaria de Educación</t>
  </si>
  <si>
    <t>Profesional Universitario/ Especializado</t>
  </si>
  <si>
    <t xml:space="preserve">1. El Profesional universitario de planta  o contratista delegado por la Secretaría de Educación deberá solicitar a la Secretaria TIC, S el reporte mensual de auditoria de los usuarios con perfil de radicadores en el sistema de gestión documental, SAC, asignados a los diferentes canales a través de  los cuales se registran  las comunicaciones oficiales externas recibidas.  
2. El profesional Universitario de planta  o contratista asignado por la Secretaría de Educación elaborará informe mensual, relacionando el comportamiento por radicador del debido direccionamiento y  publicación de imágenes, dando cumplimiento a las directrices establecidas por la Dirección de atención al usuario.
3. El profesional universitario de planta o contratista asignado por la Secretaria de Educación elaborará mensualmente  informe detallado al seguimiento del  correcto direccionamiento  de las comunicaciones oficiales recibidas,  consolidando los resultados de la gestión realizada  y registrada en planillas de control .                                                               
4. El profesional universitario de planta o contratista asignado por la Secretaria de Educación , estructurará y formulará el  indicador de  comunicaciones oficiales externas recibidas dando cumplimiento a las directrices generadas por la Dirección de Atención al Usuario.                   
</t>
  </si>
  <si>
    <t>Compartir (acuerdo contractual)</t>
  </si>
  <si>
    <t>Secretaria Privada - Despacho del Gobernador</t>
  </si>
  <si>
    <t xml:space="preserve">1. El Profesional universitario de planta  o contratista delegado por el Secretario Privado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Privado elaborará informe mensual , detallando el  comportamiento por radicador del debido direccionamiento y  publicación de imágenes, dando cumplimiento a las directrices establecidas por la Dirección de atención al usuario.                                                                                                                                            
3.  El profesional Universitario asignado por el Secretario Privado  elaborará mensualmente informe  relacionando al seguimiento del  correcto direccionamiento  de las comunicaciones oficiales recibidas,  consolidando los resultados de la gestión realizada  y registrada en planillas de control  realizada durante el mes.                                                                         
4.El profesional Universitario asignado por el Secretario Privado, estructurará y formulará el indicador de  comunicaciones oficiales externas recibidas dando cumplimiento a las directrices generadas por la Dirección de Atención al Usuario.                   
</t>
  </si>
  <si>
    <t>Secretaria de Transporte y Movilidad</t>
  </si>
  <si>
    <t>Director o Profesional Universitario</t>
  </si>
  <si>
    <t xml:space="preserve">1. El Profesional universitario de planta  o contratista delegado por  el  Secretario de Transporte y Movilidad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o contratista asignado por el Secretario de Transporte y Movilidad,  elaborará informe mensual ,  detallando el comportamiento por radicador del debido direccionamiento y  publicación de imágenes, dando cumplimiento a las directrices establecidas por la Dirección de atención al usuario. 
3. El profesional Universitario o Contratista asignado por el Secretaria de Transporte y Movilidad,   elaborará informe mensual relacionando el  seguimiento del  correcto direccionamiento  de las comunicaciones oficiales recibidas,  consolidando los resultados de la gestión realizada  y registrada en planillas de control. 
4. El profesional Universitario o Contratista asignado por el Secretario de Transporte y Movilidad, estructurará y Formulará el  indicador de  comunicaciones oficiales externas recibidas dando cumplimiento a las directrices generadas por la Dirección de Atención al Usuario.                   
</t>
  </si>
  <si>
    <t>Subdirección de Atención al Contribuyente de la Dirección de Rentas y Gestión Tributaria de la Secretaría de Hacienda</t>
  </si>
  <si>
    <t xml:space="preserve">1. El Profesional universitario de planta asignado por la Subdirección de Atención al Contribuyente de la Secretaría de Hacienda, deberá solicitar a la Secretaria TIC, S el reporte mensual de auditoria de los usuarios con perfil de radicadores en el sistema de gestión documental mercurio, asignados a los diferentes canales a través de  los cuales se registran  las comunicaciones oficiales externas recibidas. 
2. El profesional Universitario de planta asignado por el Subdirector de Atención al Contribuyente elaborara informe mensual , detallando el comportamiento por radicador del debido direccionamiento y  publicación de imágenes, dando cumplimiento a las directrices establecidas por la Dirección de atención al usuario. 
3. El profesional universitario de planta asignado por el Subdirector de Atención al Contribuyente,  elaborará informe mensual relacionando el seguimiento del  correcto direccionamiento  de las comunicaciones oficiales recibidas,  consolidando los resultados de la gestión realizada  y registrada en planillas de control. 
4. El profesional universitario de planta asignado por el Subdirector de Atención al Contribuyente, estructurará y Formulará el  indicador de  comunicaciones oficiales externas recibidas dando cumplimiento a las directrices generadas por la Dirección de Atención al Usuario.                   
</t>
  </si>
  <si>
    <t>Director de Atención al Usuario
Cristóbal Sierra Sierra</t>
  </si>
  <si>
    <t>Director de Atención al Usuario</t>
  </si>
  <si>
    <r>
      <t>1. E</t>
    </r>
    <r>
      <rPr>
        <sz val="11"/>
        <rFont val="Arial Narrow"/>
        <family val="2"/>
      </rPr>
      <t xml:space="preserve">l Profesional universitario de planta  o contratista delegado por el director  de atención al usuario solicitará a la Secretaria TIC, S el reporte mensual de auditoria de los usuarios con perfil de radicadores en el sistema de gestion documental mercurio asignados a los diferentes canales a traves de  los cuales se registran  las comunicaiones oficiales externas recibidas. 2. El profesional Universitario de planta  o contratista asignado por el Director  de atención al usuario elaborará informe mensual , detallando  el comportamiento por radicador del debido direccionamiento y  publicación de imagenes. 3.   El  profesional universitario de planta o contratista delegado por el Director de atencion al usuario elaborará mensualmente  informe detallado al seguimiento del  correcto direccionaniento  de las comunicaciones oficiales recibidas,  consolidando los resultados de la gestión realizada  y registrada en planillas de control .                     
</t>
    </r>
  </si>
  <si>
    <r>
      <t>Responsable:Director de atención al usuario, designa a (Profesional universitario o contratista delegado de la  Dirección de Atención al Usuario )
Periodicidad:  mensual
Propósito: Mitigar la probabilidad de direccionamiento errado y sin el cumplimiento de los requisitos minimos de radicación de las comunicaciones oficialies externas y solicitudes de los usuarios de la Gobernación de Cundinamarca, en el sistema de gestion documental mercurio.
Cómo se realiza: selección de la información para la verificación del debido enrutamiento de las comunicaciones oficiales externas y solicitudes radicadas por los usuarios de la Gobernación de Cundinamarca,  en el sistema de gestion documental mercurio.
Desviación</t>
    </r>
    <r>
      <rPr>
        <sz val="9"/>
        <color rgb="FFFF0000"/>
        <rFont val="Arial Narrow"/>
        <family val="2"/>
      </rPr>
      <t xml:space="preserve">: </t>
    </r>
    <r>
      <rPr>
        <sz val="9"/>
        <color theme="1"/>
        <rFont val="Arial Narrow"/>
        <family val="2"/>
      </rPr>
      <t xml:space="preserve">Corrección inmediata del enrutamiento de las comunicaciones.
Evidencia: Planilla en exce (drive) e Informe mensual del debido enrutamiento de las comunicaciones oficiales externas. Publicacion del indicador en el SIGC Isolucion </t>
    </r>
  </si>
  <si>
    <t>Posibilidad de recibir cualquier dádiva o beneficio a nombre propio o de terceros para no realizar la radicación y direccionamiento  de las comunicaciones externas recibidas, sin el cumplimiento de los requisitos establecidos para la recepción de las mismas.</t>
  </si>
  <si>
    <t>Manipulación indebida de la documentación aportada por el usuario ante la Gobernación de Cundinamarca.</t>
  </si>
  <si>
    <t>Omitir y/o alterar la verificación de requisitos y criterios establecidos en la actividad de radicación de las comunicaciones oficiales externas y solicitudes  de los Usuarios de la Gobernación de Cundinamarca</t>
  </si>
  <si>
    <t>Inicia con la recepción de las solicitudes realizadas por los usuarios, a través del canal presencial, virtual y telefónico, se direcciona a las dependencias del Sector central de acuerdo con su competencia para su contestación en tiempos de ley finalizando con la medición, análisis y socialización de los resultados a cada Secretaría del indicador de satisfacción de los usuarios y del indicador de oportunidad en la respuesta PQRSDF, para generar estrategias y toma de decisiones. Para el indicador de oportunidad se genera seguimiento y control a las entidades del nivel central, identificando el incumplimiento de respuesta, de conformidad con la ley.</t>
  </si>
  <si>
    <t>Recepcionar, radicar, direccionar y orientar, las comunicaciones oficiales externas recibidas (Peticiones, Quejas, Reclamos, Sugerencias, Denuncias y Felicitaciones -PQRSDF), presentadas por los Usuarios de la Gobernación de Cundinamarca, a través del canal presencial, virtual y teléfonico para que cada dependencia trámite y de contestación a las solicitudes de manera adecuada, transparante, efectiva en los términos de ley establecidos y posterior evaluación de la oportunidad en la respuesta y la satsfacción de los usuarios</t>
  </si>
  <si>
    <t>Atención al Usuario</t>
  </si>
  <si>
    <t>31 de diciembre de 2024</t>
  </si>
  <si>
    <t>01  de enero de 2024</t>
  </si>
  <si>
    <t>Martha Elena Rodriguez Bello</t>
  </si>
  <si>
    <t>Gestión Documental</t>
  </si>
  <si>
    <t xml:space="preserve">Tecnico </t>
  </si>
  <si>
    <t>John Alexis Castro Sierra</t>
  </si>
  <si>
    <t xml:space="preserve">Se realizará asesoría del procedimiento de Gestión Documental a las dependencias con el fin de garantizar la preservación de la memoria institucional de la Gobernación de Cundinamarca </t>
  </si>
  <si>
    <t>Responsable: El Director de Gestión documental o sus delegados (profesionales de la Dirección de Gestión Documental) 
Periodicidad: Una vez al año o cuando lo solicite la Secretaria interesada en realizar la transferencia documental.
Propósito: Realizar asistencia técnica sobre transferencia documental a las Secretarías interesadas
Cómo se realiza: Realizar asistencia técnica al menos una vez al año o cuando lo solicite la Secretaria interesada en realizar la transferencia documental, con el fin de verificar el cumplimiento de la política de gestión documental, el resultado de dicha validación queda consignado en el formato A-GD-FR- 003 "Formato único de inventario documental -FUID" y A-GD-FR-011"Acta de verificación aplicación TRD"
Desviación: En caso de que no se cumpla con lo establecido, se dejan observaciones para subsanar y la entidad debe informar cuando ya cumpla con los requisitos de la guía. 
Evidencia:  Formato A-GD-FR- 003 "Formato único de inventario documental -FUID" y A-GD-FR-011"Acta de verificación aplicación TRD"</t>
  </si>
  <si>
    <t>Posibilidad de recibir cualquier dádiva o beneficio a nombre propio o de terceros, para ocultar, manipular o eliminar información que se encuentre bajo custodia y administración en los archivos de gestión y archivo central.</t>
  </si>
  <si>
    <t>Manipulación en la custodia de los archivos que permita ocultar, manipular o eliminar información que se encuentre bajo custodia y administración en los archivos de gestión y archivo central.</t>
  </si>
  <si>
    <t>Intencionalidad en la manipulación de los documentos que se encuentran bajo custodia y administración en los archivos de gestión y archivo central.</t>
  </si>
  <si>
    <t>El proceso de Gestión Documental de la Gobernación inicia con la producción de los documentos, continua con la radicación, gestión y tramité, culminando con la disposición final, según lo establecido en las Tablas de Retención Documental - TRD.</t>
  </si>
  <si>
    <t>Administrar el Sistema de Gestión Documental del sector central por medio de la planeación, conservación y custodia de los documentos de acuerdo a la normatividad y el ciclo vital de los documentos, asegurando el control, acceso y la disponibilidad de la información para usuarios y demás partes interesadas.</t>
  </si>
  <si>
    <t>Carlos Andrés Daza Beltrán</t>
  </si>
  <si>
    <t>Director de Finanzas Públicas</t>
  </si>
  <si>
    <t>Germán Rodríguez Gil</t>
  </si>
  <si>
    <t xml:space="preserve">El Director de Finanzas Públicas semestralmente revisará la necesidad de actualizar los Actos Administrativos con los cuales las entidades sectoriales del departamento definen los requisitos para la presentación, evaluación y viabilidad de proyectos de inversión pública, previo registro en Banco Departamental. Evidencia: Acto administrativo actualizado </t>
  </si>
  <si>
    <t xml:space="preserve">Responsable: Director de Finanzas Públicas
Periodicidad: A demanda, al menos una vez al año
Propósito:Garantizar la adecuada programación y ejecución de los recursos públicos definidos en el presupuesto departamental de cada vigencia.
Cómo se realiza: Cada vez que llega un proyecto departamental o específico, a través de la plataforma Bizagi, para control posterior se verifica por parte de los profesionales del equipo de Banco de Proyectos delegados por el Director de Finanzas Públicas el cumplimiento del lleno de los requisitos generales y específicos, definidos en el Manual de funcionamiento del Banco departamental de proyectos, con los cuales cada proyecto fue viabilizado sectorialmente. 
Desviación: En caso de que alguno de los proyectos no cumpla con los requisitos para ser registrados en Banco departamental no podrá seguir con el proceso de aprobación y registro y por lo tanto será devuelto al viabilizador y de este al formulador para los ajustes respectivos.
Evidencia: 1.Certificaciones de registro del proyecto en banco expedidas por la plataforma Bizagi, 2. Reporte de los proyectos devueltos de control posterior y de aprobación
</t>
  </si>
  <si>
    <t>Director de Estudios Económicos y Políticas Públicas</t>
  </si>
  <si>
    <t>Giovanni Bernal Cristancho</t>
  </si>
  <si>
    <t>Por medio de circular y oficio de manera semestral, se citará a los municipios y entidades del departamento líderes en Politica publica, con el fin de capacitar y orientar en el ciclo de políticas publicas esto para construir una Politica publica integral y coherente a las necesidades del municipio y entidades del departamento</t>
  </si>
  <si>
    <t xml:space="preserve">Responsable: Profesional universitario encargado del proceso asistencia , adscrito a la Dirección Estudios Económicos Políticas Publicas 
 Periodicidad: Semestral
 Propósito: Mitigar la Posibilidad de recibir o solicitar cualquier dádiva o beneficio a nombre propio o de terceros, en el direccionamiento para la agenda pública, formulación implementación monitoreo y evaluación de políticas públicas del departamento 
 Cómo se realiza: Por medio de capacitación y asistencias técnicas se formara y orientara a los líderes de política publica para mitigar dicho riesgo logrando así llevar acabo la ejecución del ciclo de políticas públicas con coherencia integridad y legitimidad 
 Desviación: En caso de no lograr impacto por medio de la asistencia tecnica y capacitacion en el ciclo de políticas públicas se escalara al ente rector CODEPS y la asamblea general
 Evidencia:Capacitaciones realizadas a los líderes de política- actas de reunión e informe de asistencia </t>
  </si>
  <si>
    <t>Director Dirección Gestión de la Inversión</t>
  </si>
  <si>
    <t>Rusvel Jainer Nieto Molina</t>
  </si>
  <si>
    <t xml:space="preserve">1. El Director de Gestión de la Inversión,  Revisará trimestralmente en la página definida por el Departamento Nacional de Planeación DNP https://www.sgr.gov.co/Normativa.aspx   la actualización de la normatividad o creación de nuevas normas que rijan el sistema general de regalías
2. Revisar trimestralmente el estado de avance de los proyectos a financiar con recursos SGR en proceso de formulación
</t>
  </si>
  <si>
    <t xml:space="preserve">Responsable: Director de Gestión de la Inversión 
Periodicidad:  A demanda, al menos una vez en el año
Propósito: Garantizar el cumplimiento de los requisitos definidos por el Sistema General de Regalías para la formulación presentación viabilización priorización y aprobación de proyectos según normatividad vigente
Cómo se realiza: Cada vez que las entidades y dependencias del Departamento de Cundinamarca y las entidades territoriales soliciten asistencia técnica para la formulación presentación viabilización priorización y aprobación de proyectos del sistema general de regalías se verificará el cumplimiento de los requisitos definidos en la normatividad vigente
Desviación: En caso de no cumplimiento de los requisitos definidos por el sistema general de regalías para la formulación presentación viabilización priorización y aprobación de proyectos. El Director de Gestión de la Inversión, realizará observaciones conforme la normatividad legal vigente. 
Evidencia: Ficha de revisión de requisitos según la normatividad vigente, actas de mesas de trabajo de la actualización de normatividad SGR y matriz de avance de proyectos en formulación </t>
  </si>
  <si>
    <t>Manipulación de información para la formulación de políticas, planes, programas y proyectos</t>
  </si>
  <si>
    <t>Director Infraestructura datos espaciales y estadísticos}</t>
  </si>
  <si>
    <t>Juan Ricardo Mozo Zapata</t>
  </si>
  <si>
    <t xml:space="preserve">El Director de Infraestructura de Datos Espaciales y Estadísticos y su equipo técnico llevarán control trimestral de la calidad de la información suministrada por las entidades, con apoyo de las herramientas tecnológicas disponibles en la dirección, con el fin de asegurar la publicación de información veraz y en forma oportuna para consulta de los usuarios Evidencia: Correos de seguimiento y actas de reunión. </t>
  </si>
  <si>
    <t>Responsable: Director Infraestructura datos espaciales y estadísticos
Periodicidad: A demanda, Al menos una vez en el año
Propósito: De acuerdo con las posibilidades técnicas, económicas y logísticas y la disponibilidad de datos provistos por las entidades y dependencias, proveer  información oficial, a través de tableros de control, mapas, cuadros con datos estadísticos y demás formas de consulta, que sea susceptible de ser publicada en el  geoportal y micrositios de las entidades, en aras de facilitar la toma de decisiones informadas evitando su manipulación. 
Cómo se realiza: La dirección de infraestructura y datos espaciales generará  productos requeridos por las entidades y dependencias y los dispondrá en el geoportal y micrositios de la Gobernación, los que servirán como línea base para determinar los cambios ocurridos en el tiempo a nivel de datos e información.
El director de Infraestructura de Datos Espaciales y Estadísticos llevará control de las solicitudes presentadas por las dependencias, en relación con los datos e información suministrada versus la producida a partir de la entregada.
Desviación:Generación de información errada con base en los datos suministrados por las entidades y dependencias.
Evidencia: Productos generados dispuestos en el geoportal y micrositios para consulta general de los usuarios interesados.  Productos entregados a las entidades y dependencias para estructurar sus proyectos y soportar su publicación.</t>
  </si>
  <si>
    <t>Desconocimiento en nuevas de normas, requisitos y documentos del SIGC</t>
  </si>
  <si>
    <t>Director de Seguimiento y Evaluación</t>
  </si>
  <si>
    <t>Diana Carolina Torres Castellanos</t>
  </si>
  <si>
    <t>El Director de Seguimiento y Evaluación enviará al Secretario de Planeación durante los 30 días calendario siguientes a la finalización del trimestre un informe de alertas de las entidades cuyo avance de metas esté inferior a la media del avance físico del Plan Departamental de Desarrollo. Evidencia: Correo electrónico o comunicación escrita</t>
  </si>
  <si>
    <t>Responsable: Director de Seguimiento y Evaluación
Periodicidad: Trimestral
Propósito: Garantizar el acceso a la información de avance del Plan de Desarrollo Departamental
Cómo se realiza: Trimestralmente la Directora de Seguimiento y Evaluación realiza la revisión y publicación de la presentación de seguimiento al Plan de Desarrollo Departamental en el micrositio de la entidad.
Desviación: En caso de que la directora de seguimiento y evaluación no realice la publicación del informe, lo solicitará el profesional designado por el director de Seguimiento y Evaluación,  previo visto bueno del director.
Evidencia: Documento Presentación de seguimiento al Plan de Desarrrollo Departamental y soporte de publicación.</t>
  </si>
  <si>
    <t>Posibilidad de recibir o solicitar cualquier dádiva o beneficio a nombre propio o de terceros,  en el direccionamiento para la formulación, ejecución, seguimiento y evaluación de políticas públicas, planes, programas y proyectos</t>
  </si>
  <si>
    <t>Falencia en el funcionamiento de los sistemas de planeación y control asociados al proceso</t>
  </si>
  <si>
    <t>Influencia de terceros para aprobación de políticas, planes, programas y proyectos.</t>
  </si>
  <si>
    <t>Inicia con la formulación del Plan de Desarrollo Departamental, el ciclo de políticas públicas, la planificación territorial, la priorización de los recursos de inversión, se desarrolla mediante su ejecución, control, seguimiento y termina con la rendición de cuentas a los grupos de interés.</t>
  </si>
  <si>
    <t>Orientar y articular el desarrollo integral del departamento de Cundinamarca, a través de la formulación, ejecución, seguimiento y evaluación de políticas públicas, planes, programas y proyectos, para lograr el cumplimiento de la misión, visión y objetivos organizacionales con criterios de eficiencia, calidad y resultado.</t>
  </si>
  <si>
    <t>Direccionamiento Estratégico y Articulación Gerencial</t>
  </si>
  <si>
    <t>No llevar inventario ni realizar seguimiento a las cuentas de ahorros y corrientes del Departamento.</t>
  </si>
  <si>
    <t>Responsable: Director Financiero de Tesorería
Periodicidad: Anual
Propósito: Realizar procedimiento de solicitud de intereses a las entidades bancarias con el objetivo de establecer la mejor tasa para el depósito de saldos.
Cómo se realiza: A través de un procedimiento de la gestión financiera detallando las actividades para luego cargarlo en la herramienta Isolución.
Desviación: En caso de no realizar el procedimiento correspondiete, el jefe realizará un control de la actividad anterior.
Evidencia: Nuevo procedimiento cargado en el sistema Isolución.</t>
  </si>
  <si>
    <t>Incumplimiento de la normatividad y procedimientos vigentes</t>
  </si>
  <si>
    <t xml:space="preserve">Responsable: Director Financiero de Tesorería 
Periodicidad: Mensual
Propósito: Verificar las tasas de interés que reportan semanalmente las entidades para el depósito de los saldos bancarios logrando la mayor rentabilidad posible mientras se destinan a su propósito final.
Cómo se realiza: Al mes se revisa aleatoriamente una semana el envio de correos con la solicitud de tasas de interés y la consolidación de las mismas garantizando la mejor tasa para el Departamento.
Desviación: En caso de que la entidad no reporte tasa bancaría para la semana siguiente, será excluido del listado no se tendrán en cuenta para el ranking correspondiente.
Evidencia: Correos electrónicos, y ranking de tasas ofrecidas por las entidades bancarias </t>
  </si>
  <si>
    <t>Permitir influencias políticas y particulares</t>
  </si>
  <si>
    <t>Director Financiero de Tesorería</t>
  </si>
  <si>
    <t>Dirección de Tesorería</t>
  </si>
  <si>
    <t>Contratista Secetaría de Hacienda</t>
  </si>
  <si>
    <t>Contratista encargado</t>
  </si>
  <si>
    <t>Solicitar mensualmente a través del correo electrónico institucional a las entidades financieras las tasas de interés para seleccionar la que más rentabilidad le genere al departamento, función que debe ser realizada por un funcionario de la Dirección de Tesorería designado por el Director,  si existen entidades que no oferten, estas no serán tenidas en cuenta en el periodo correspondiente.</t>
  </si>
  <si>
    <t>Responsable: Director Financiero de Tesorería
Periodicidad: Anual
Propósito: Verificar las condiciones de las entidades financieras con calificación de riesgo de AAA Y AA+, para la apertura de cuentas o realizar cualquier inversión
Cómo se realiza: Analizando las calificaciones de riesgo que obtienen las calificadoras de riesgo en Colombia.
Desviación: En caso de que la entidad no tenga una calificación sobresaliente con alguna calificadora reconocida en el sistema financiero colombiano, será excluida de tener cuentas o inversiones con el Departamento de Cundinamarca.
Evidencia: Calificaciones anuales de riesgo.</t>
  </si>
  <si>
    <t>Posibilidad de recibir cualquier dádiva o beneficio a nombre propio o de terceros para favorecer a una entidad bancaria con la apertura de cuentas o inversiones.</t>
  </si>
  <si>
    <t>Seleccionar a la entidad bancaria sin tener en cuenta, si su oferta de tasas de interés es la de mayor rentabilidad para la Entidad.</t>
  </si>
  <si>
    <t>Selección subjetiva de las entidades bancarias sin tener presente la solidez, calificación y respaldo al momento de aperturar las cuentas.</t>
  </si>
  <si>
    <t>Inicia con la planificación del presupuesto del Departamento de cada vigencia y termina con los estados financieros consolidados del Departamento bajo las normas legales vigentes.
 Este proceso aplica y se desarrolla en todas las Secretarías. Lo integran Ordenadores de Gasto, funcionarios enlace de presupuesto de cada Secretaría y Direcciones Administrativas y Financieras de Salud y Educación.</t>
  </si>
  <si>
    <t>Administrar los recursos públicos financieros para asegurar el cumplimiento de los objetivos del Plan de Desarrollo del Departamento mediante la financiación de los planes, programas y proyectos, suministrando información oportuna, veraz y confiable para la toma de decisiones.</t>
  </si>
  <si>
    <t>Gestión Financiera</t>
  </si>
  <si>
    <t>Verificación mensual del diligenciamiento de la matriz de control  en el sistema Financiero SAP, la contratista designada de la Dirección de Tesorería solicitará de forma aleatoria el reporte del sistema a través de correo electónico institucional al equipo de ingresos, con el fin de verificar la asiganción correcta de los recursos con destinación específica, si se encuentran desviaciones estas se generan directamente desde el sistema SAP.</t>
  </si>
  <si>
    <t>Responsable: Director financiero de Tesorería
Periodicidad: Mensual
Propósito: Adelantar la verificación del diligenciamiento de la matriz de control (SAP), diseñada para asignar las destinaciones específicas de cada renta, de acuerdo con los porcentajes establecidos en la norma , atendiendo la dinámica de cada renta para minimizar o imposibilitar cualquier cambio de destinación de los recursos.
Cómo se realiza: Contrastando el extracto bancario con el cargue en el aplicativo SAP y la normatividad vigente
Desviación: Si se encontran desviaciones desde el aplicativo SAP se generan alertas en caso de no cumplir con los requisitos de eficacia lo que significa el no registro en el sistema.
Evidencia: Pantallazo del cargue en SAP junto con extracto bancario.</t>
  </si>
  <si>
    <t>Posibilidad de recibir cualquier dádiva o beneficio a nombre propio o de terceros para que al distribuir el recaudo se haga una destinación especifica diferente, con fines de favorecer otros sectores.</t>
  </si>
  <si>
    <t>Distribución diferente del recudo de acuerdo a la normatividad vigente</t>
  </si>
  <si>
    <t>Omitir intencionalmente la normatividad de la distribución especifica de los recursos.</t>
  </si>
  <si>
    <t>Responsable: El director de contratación
Periodicidad: de manera permanente
Propósito: realiza seguimiento a la ejecución contractual, adiciones, modificaciones y prórrogas radicadas por las dependencias de la Entidad;
Cómo se realiza: a través del aplicativo supervisa y del estudio de las solucitudes radicadas;
Desviación: se realiza verificación de los contratos clasificados en riesgo de incumplimiento medio y alto evaluado por los supervisores y se generan alertas para hacer seguimiento especifico, con las adiciones, modificaciones y prorrogas la secretaria de despacho verifica que cuente con concepto precontractual y de lo contrario informa al director para rrequerir al abogado;
Evidencia: informe de supervisa y concepto de la viabilidad.</t>
  </si>
  <si>
    <t>Probable</t>
  </si>
  <si>
    <t>Posibilidad de recibir o solicitar cualquier dádiva a nombre propio o de terceros, para favorecer al contratista frente a la omsión o retraso en las obligaciones contractuales o poscontractuales.</t>
  </si>
  <si>
    <t>Omisión del supervisor o de los encargados del seguimiento de verificar las obligaciones en el contrato para el cumplimiento del objeto contractual y su alcance para darlos por recibidos y ordenar su pago.</t>
  </si>
  <si>
    <t>Recibo a satisfacción y/o pago de objetos contractuales que no corresponden a las especificaciones técnicas exigidas o no fueron ejecutados</t>
  </si>
  <si>
    <t>Inicia con la identificación de la necesidad de adquisición de bienes y servicios, se desarrolla con la contratación de los bienes, servicios y obras públicas y finaliza con la evaluación de la satisfacción de la necesidad y el cierre del expediente; para ello, se aplicará a todas las actividades relacionadas con la contratación de las dependencias del Sector Central de la Administración Pública de Cundinamarca y será de obligatoria observancia.</t>
  </si>
  <si>
    <t>Establecer lineamientos y estándares, presta asesoría y hace seguimiento para simplificar y homogenizar las acciones que se desarrollan en las diferentes etapas del proceso contractual que se requieran para la adquisición de bienes, servicios y obras públicas que demanda el Sector Central de la Administración Pública del Departamento de Cundinamarca; así como las relacionadas con el cumplimiento de sus funciones, metas y objetivos institucionales, promoviendo el pleno cumplimiento a los principios de la función pública previstos en la Constitución política y en la Ley; de modo que, unifiquen y faciliten la aplicación adecuada de las normas y procedimientos de contratación estatal, con el fin de ejercer la función contractual dentro de los principios que regulan la actuación administrativa: selección objetiva, igualdad, transparencia, economía, celeridad, publicidad, responsabilidad, eficacia, eficiencia y buena fe.</t>
  </si>
  <si>
    <t>Gestión Contractual</t>
  </si>
  <si>
    <t>Responsable: El director de contratación
Periodicidad: de manera permanente 
Propósito: Garantiza los principios de la contratación estatal 
Cómo se realiza: asesorando a las secretarías y entidades del nivel central en la estructuración de los procesos contractuales, con mesas de trabajo en las intervienen los equipos estructuradores;
Desviación: la secretaria de despacho verifica que todos los procesos contractuales radicados para revisión cuenten con concepto precontractual y sean estudiados en comité según decreto 015 de 2017, de lo contrario informa al director para requerir al abogado,
 Evidencia: conceptos de los abogados y actas de comite de contratación donde se deja constancia de las mesas técnicas realizadas.</t>
  </si>
  <si>
    <t>Posibilidad de recibir o solicitar cualquier dádiva a nombre propio o de un tercero, para favorecer a un proponente en la adjudicación de un contrato</t>
  </si>
  <si>
    <t>Elaboración de pliegos de condiciones por parte de los equipos estructuradores, con requisitos que favorezcan a un posible contratista u oferente.</t>
  </si>
  <si>
    <t>Elaboración de documentos previos y  pliegos de condiciones elaborado por personal que no cuenta con el conocimeinto para establecer los requisitos del proceso contractual.</t>
  </si>
  <si>
    <t>30/11/2024</t>
  </si>
  <si>
    <t>Natali Mosquera Narvaéz</t>
  </si>
  <si>
    <t xml:space="preserve">Dirección de Desarrollo de Servicios </t>
  </si>
  <si>
    <t xml:space="preserve">Directora de Desarrollo de Servicios </t>
  </si>
  <si>
    <t xml:space="preserve"> Realizar una pieza comunicativa de socialización de la información de los trámites de la dependencia, para publicar en los diferentes canales de comunicación de cara al usuario o ciudadano, como mecanismo para fortalecer la atención al ciudadano. (Anual - Pieza Comunicativa)</t>
  </si>
  <si>
    <t>Responsable:
 Periodicidad:
 Propósito:
 Cómo se realiza:
 Desviación:
 Evidencia</t>
  </si>
  <si>
    <t>Socializar de manera semestral la gestión requerida para el control del riesgo de corrupción y ruta de denuncia, de acuerdo al análisis del riesgo, controles y plan de acción propuesto para el 2024 a los colaboradores de la dependencia (Evidencia Acta).</t>
  </si>
  <si>
    <t xml:space="preserve">     Diseñar una ruta de denuncia y abordaje para el reporte de posibles casos de corrupción frente a la posibilidad de dadivas o beneficios a nombre propio o de terceros por otorgar, acelerar o dilatar el trámite en forma indebida en términos de ley y derecho de turno. (Instructivo)</t>
  </si>
  <si>
    <t xml:space="preserve">Diana Yamile Ramos 
</t>
  </si>
  <si>
    <t xml:space="preserve">
Dirección De Inspeccion Vigiancia Y Control 
</t>
  </si>
  <si>
    <t xml:space="preserve">
Directora De Inspeccion Vigiancia Y Control 
</t>
  </si>
  <si>
    <t>El funcionario delegado por la Dirección de Inspección, Vigilancia y Control, lleva a cabo el seguimiento a los tramites que culminan su proceso por medio de la aplicación de preguntas,  identificando acciones de  corrupción. 
Periodicidad: Anual 
Periodicidad: Semestral
Evidencia: Base de datos de seguimiento a tramites de la Dirección de IVC.</t>
  </si>
  <si>
    <t>débil</t>
  </si>
  <si>
    <t>Responsable: El profesional Universitario de la oficina asesora de participación y atención al ciudadano 
 Periodicidad: semestral
 Propósito: Verficar la Actualización de los requisitos y costos para la gestión de trámites de cada dirección de la secretaria de salud
 Cómo se realiza: Llevando a cabo un seguimiento de la información reportada en página web de la Gobernación  y Plataforma SUIT existentes para usuarios, registrando en la matriz de seguimiento.
 Desviación: En caso de no hallar actualizada la información de trámites, se envía solicitud por correo institucional a los referente de cada dirección donde  no  se ha actualizado,  para que adelante la gestión.
 Evidencia: MATRIZ DE SEGUIMIENTO</t>
  </si>
  <si>
    <t>No hay mecanismos de supervisión directa a la recepción de información para trámites.</t>
  </si>
  <si>
    <t>Entrega de Información no oportuna para la gestión del trámite.</t>
  </si>
  <si>
    <t xml:space="preserve">Elaborar comunicación y asignar a un funcionario de la Dirección para llevar a cabo seguimiento, a los tramites que culminan su proceso.
     Periodicidad: Anual.
     Evidencia Comunicación </t>
  </si>
  <si>
    <t>Responsable: El profesional Universitario de la oficina asesora de participación y atención al ciudadano 
 Periodicidad: cada cuatro meses 
 Propósito: realiza seguimiento a los trámites adelantados por cada dirección de la Secretaría de salud 
 Cómo se realiza: verificando el reporte de la  ocurrencia de un posible acto de corrupción e informar a su jefe inmediato
 Desviación: En caso de que no se entregue la información se solicita vía correo institucional al referente de trámite de la dirección competente, copia al director
 Evidencia: matriz seguimiento trámites.</t>
  </si>
  <si>
    <t>Posibilidad de solicitar cualquier dadiva o beneficio a nombre propio o de terceros por otorgar, acelarar o dilatar el trámite en forma indebida en términos de ley y derecho de turno.</t>
  </si>
  <si>
    <t>Carencia de herramientas tecnológicas para el seguimiento, control y monitoreo de la gestión del trámite.</t>
  </si>
  <si>
    <t>Entrega de información incompleta e incorrecta.</t>
  </si>
  <si>
    <t>El proceso de Promoción del Desarrollo de Salud inicia con la identificación de las necesidades en materia de salud de la población Cundinamarquesa y finaliza en el control de los factores de riesgo y de la prestación de los servicios de salud.</t>
  </si>
  <si>
    <t>Dirigir y gestionar el Sistema General de Seguridad Social en Salud, liderando acciones transectoriales en el departamento, a través del diseño, implantación y control de una red efectiva de servicios sin barreras y humanizada, soporte de la atención primaria en salud, orientado a garantizar el acceso oportuno y efectivo a la promoción, prevención y recuperación de la salud, contribuyendo al mejoramiento de la calidad de vida de la población Cundinamarquesa.</t>
  </si>
  <si>
    <t>Promoción del Desarrollo de Salud</t>
  </si>
  <si>
    <t>Director Técnico de  Seguimiento y Evaluación</t>
  </si>
  <si>
    <t>Diseñar piezas publicitarias, que permitan a la ciudadanía conocer acerca de la gratuidad de la Asistencia tecnica que brinda la Gobernación de Cundinamarca Evidencia: Piezas publicitarias</t>
  </si>
  <si>
    <t xml:space="preserve">Responsable:  el profesional encargado del proceso de Asistencia Tecnica;
Periodicidad: semestral;
Propósito: dar a conocer la gratiudad de los servicios de asistencia tecnica;
Cómo se realiza: Invitar a las dependencias y entidades a difundir las  piezas publicitarias que dan a conocer a la comunidad la gratuidad de las asistencias técnicas que brinda la Gobernación de Cundinamarca
Evidencia: Correo- Evidencia. </t>
  </si>
  <si>
    <t xml:space="preserve">Informar a la comunidad  Cundinamarquesa, acerca de la gratuidad del servicio de Asistencia Técnica que brinda la Gobernación de Cundinamarca Evidencia: Reporte de publicaciones en la página web de la entidad </t>
  </si>
  <si>
    <t>Responsable:el equipo de asistencia técnica de la dirección de seguimiento y evaluación de la Secretaría de Planeación;
Periodicidad:trimestralmente;
Propósito:  identificar si hay algun tipo de cobro en la prestacion del servicio;
Cómo se realiza: En la peridicidad señalada, el equipo de asistencia técnica realizará revisión alteatoria de como mínimo 1 asistencia técnica de cada entidad, de manera que se establezca comunicación con el beneficiario de la misma y se verifique la gratuidad de la prestación del servicio Desviación:  En caso de no contar con la información proporcionada por los enlaces, se solicitará al ordenador del gasto, para el o ella lo remita;
Evidencia:  Correo- soporte.</t>
  </si>
  <si>
    <t xml:space="preserve">Posibilidad de recibir cualquier dádiva o beneficio a nombre propio o de terceros por la prestación de los servicios de Asistencia Técnica que ofrece la gobernación de Cundinamarca, cuya caracteristica es la gratuidad. </t>
  </si>
  <si>
    <t>Desconocimiento por parte de los beneficiarios de los requisitos y características de las asistencias técnicas</t>
  </si>
  <si>
    <t>Solicitar pagos no reglamentados en beneficio propio o de un tercero durante la asistencia técnica</t>
  </si>
  <si>
    <t xml:space="preserve">Inicia con la identificación y reconocimiento de necesidades, se desarrolla mediante la gestión del conocimiento, la ejecución de asistencia técnica, la articulación Institucional con base en las competencias y funciones de las entidades; finaliza con la evaluación de resultados y la toma de acciones. 
</t>
  </si>
  <si>
    <t xml:space="preserve">Transferir conocimiento a las entidades públicas del Departamento y a los Cundinamarqueses a través de asesoría, capacitación y acompañamiento que permita mejorar su gestión productiva, administrativa, técnica, legal y financiera para el mejor aprovechamiento de recursos que impacten positivamente en el desarrollo del territorio.
</t>
  </si>
  <si>
    <t>Asistencia Técnica</t>
  </si>
  <si>
    <t>15 de diciembre de 2024</t>
  </si>
  <si>
    <t>15  de enero de 2024</t>
  </si>
  <si>
    <t xml:space="preserve">Marcela Saenz Muñoz </t>
  </si>
  <si>
    <t>Dirección de Cobertura</t>
  </si>
  <si>
    <t xml:space="preserve">Director Operativo </t>
  </si>
  <si>
    <t xml:space="preserve">Sandra Liliana Naranjo </t>
  </si>
  <si>
    <t>Verificar que en los informes de pago mensuales se registre el número de raciones reales entregadas a los titulares de derecho beneficiarios del Programa PAE. Evidencia, informes de pago validados.</t>
  </si>
  <si>
    <t>Responsable: El Equipo de supervisión del PAE
Periodicidad: mensualmente
Propósito: revisar los informes presentados por la Interventoría en donde se consignan las planillas y certificaciones firmadas por los rectores, las cuales avalan el número de raciones entregadas mensualmente y que una vez revisadas y aprobadas serán objeto de pago;
Cómo se realiza: previo a la aprobación de los pagos; 
Desviación: en caso que no estén consignadas las planillas o certificaciones se remite una comunicación a los rectores solicitando las mismas
Evidencia: Actas de visitas, informes de supervisión y/o comunicaciones a los rectores enviadas por la interventoría.</t>
  </si>
  <si>
    <t>Verificar  que en las actas de visita se relacionen y se sustenten las actividades propias realizadas por la Interventoría del Programa PAE. Evidencia, actas de visita.</t>
  </si>
  <si>
    <t>Responsable: El Coordinador (a) junto con el equipo de profesionales del PAE y desde las diferentes disciplinas;
Periodicidad: mensualmente
Propósito: hacer seguimiento a la supervisión que ejerce la Interventoría del Programa en campo;
Cómo se realiza: Realizan visitas de control a las Sedes Educativas de los municipios no certificados del Departamento
Desviación: En caso que no se puedan realizar las visitas presenciales se realizará de forma virtual enviando las comunicaciones pertinentes.
Evidencia: Actas de visitas presencial o virtual e informes de supervisión.</t>
  </si>
  <si>
    <t>Demora en el reporte de información por parte del operador.</t>
  </si>
  <si>
    <t>Cobertura</t>
  </si>
  <si>
    <t>Verificar que en el informe de supervisión se consignen las Actas de reunión mensual entre la Secretaría de Educación, la Interventoría del Programa y los operadores. Evidencias, informes de supervisión, actas de reunión mensual.</t>
  </si>
  <si>
    <t>Responsable: El equipo de la interventoría del Programa PAE
Periodicidad: mensualmente
Propósito: realizar seguimiento y control de las obligaciones contractuales de cada uno de los Operadores
Cómo se realiza: en reuniones entre interventoría, operadores y equipo PAE. 
Desviación: En caso de que alguno de los Operadores no cumpla las condiciones contractuales, la Interventoría efectúa los requerimientos y acciones a las que haya lugar hasta subsanar las situaciones detectadas.
Evidencia: Actas de reunión entre la interventoría, los operadores del Programa y el equipo PAE y los informes de interventoría mensualmente.</t>
  </si>
  <si>
    <t xml:space="preserve">Falta de control en el cruce de la información del operador o los municipios frente a los registros del SIMAT. </t>
  </si>
  <si>
    <t>La coordinadora junto con el equipo PAE revisará y hará seguimiento a las recomendaciones dejadas en los informes de interventoría y/o supervisión y las matrices de CAPS (casos de atención prioritaria) y PQRS,  con el fin de garantizar el adecuado cumplimiento del programa y de esta actividad produce un informe de seguimiento. Evidencia, Informe de seguimiento.</t>
  </si>
  <si>
    <t>Responsable: La Coordinadora junto con el equipo de profesionales del PAE
Periodicidad: por lo menos dos veces al año
Propósito: realiza el proceso de contratación para la interventoría del Programa PAE, conforme a los recursos disponibles.
Cómo se realiza: fijando en las obligaciones contractuales las condiciones de seguimiento y control propias del programa.
Desviación: en caso de no contar con recursos suficientes y oportunos para realizar esta contratación, se contrata un número mayor de profesionales para el equipo PAE con el fin de fortalecer y realizar la supervisión del Programa;
Evidencia: Informes mensuales de supervisión y/o interventoría en donde se relaciona el seguimiento desde los diferentes componentes.</t>
  </si>
  <si>
    <t>Posibilidad de obtener una dadiva por favorecimiento de un particular o tercero con el reporte de un mayor número de estudiantes beneficiados con el servicio de transporte y alimentación escolar.</t>
  </si>
  <si>
    <t>Deficiencias en el monitoreo, seguimiento y Control de los programas</t>
  </si>
  <si>
    <t xml:space="preserve">Deficiencias en la consolidación de informes. </t>
  </si>
  <si>
    <t>El proceso inicia con la identificación de necesidades educativas de las niñas, niños y jóvenes del Departamento de Cundinamarca, continúa con la gestión de los programas, planes y proyectos y la asistencia técnica a las Instituciones Educativas del Departamento y termina con la evaluación de los resultados tanto del proceso como de las IED de los municipios no certificados del Departamento.</t>
  </si>
  <si>
    <t>Dirigir, promover, apoyar y controlar la prestación del servicio educativo para las niñas, niños, jóvenes y adultos de Cundinamarca, asegurando una adecuada articulación entre los niveles de preescolar, básica, media y superior, que favorezcan el acceso, ingreso y permanencia a los estudiantes en el sistema educativo, con el fin de que obtengan conocimientos científicos, técnicos y culturales en condiciones de calidad, pertinencia, equidad, eficiencia, eficacia y efectividad.</t>
  </si>
  <si>
    <t>Promoción del Desarrollo Educativo</t>
  </si>
  <si>
    <t xml:space="preserve">Responsable: el profesional de la Dirección de IVC 
Periodicidad: cada vez que se requiera
Propósito: con el fin de facilitar el monitoreo del tiempo y la calidad de la gestión del tramite de las ESAL.
Cómo se realiza: hacer la actualización de la base de datos con la información de los trámites de las ESAL recibidos.
Desviación:  En caso que la información para tramitar la solicitud este incompleta, se requiere la subsanación por comunicación escrita al remitente y una vez validado, se consigna la información en la base. 
Evidencia: base de datos actualizada. </t>
  </si>
  <si>
    <t xml:space="preserve">15 diciembre de 2024 </t>
  </si>
  <si>
    <t xml:space="preserve">15 de enero del 2024 </t>
  </si>
  <si>
    <t xml:space="preserve">Director de IVC </t>
  </si>
  <si>
    <t xml:space="preserve">Dirección de Inspección, Vigilancia y Control </t>
  </si>
  <si>
    <t xml:space="preserve">Fernando Correa </t>
  </si>
  <si>
    <t>Solicitar la provisión de las vacantes aprobadas conforme al estudio de cargas laborales realizado  para la reestructuración de la planta general de la Gobernación. Evidencia, solicitud a la Función Pública.</t>
  </si>
  <si>
    <t xml:space="preserve">Responsable: el profesional  de la Dirección de IVC 
Periodicidad: cada vez que se requiera 
Propósito: recibe las solicitudes de actuaciones ESAL
Cómo se realiza: mediante las plataformas SAC o  Mercurio, se hace el reparto a los profesionales y se revisa la documentación.
Desviación: en el caso que la documentación este incompleta,  se subsana y una vez esto, se emite la certificación que corresponda y el Director(a) revisa y firma. 
Evidencia: Las comunicaciones, certificaciones o actos administrativos. </t>
  </si>
  <si>
    <t xml:space="preserve">Profesional de IVC </t>
  </si>
  <si>
    <t xml:space="preserve">Maria Cristina Abello </t>
  </si>
  <si>
    <t>Actualizar la base de datos, cada vez que se requiera  con la información de los procesos administrativos sancionatorios ESAL que permite el seguimiento y control de tiempos . Evidencia,  base de datos.</t>
  </si>
  <si>
    <t xml:space="preserve">Responsable: el profesional  de la Dirección de IVC 
Periodicidad: cada vez que le soliciten  
Propósito: verifica la información requerida para el reconocimiento de la personería jurídica de expedir las certificaciones que se requieran. 
Cómo se realiza: frente al listado de requerimientos y registro  en el archivo de Excel los datos de las nuevas solicitudes.
Desviación: en el caso que no se cuente con la información, no se expide la certificación y se solicita documentación para el estudio, reconocimiento  y/o expedición de certificados solicitados. 
Evidencia: archivo de Excel y los actos administrativos de reconocimiento que se encuentran en el expediente de la ESAL y las certificaciones de los establecimientos educativos.  </t>
  </si>
  <si>
    <t>Posibilidad de obtener un beneficio económico o  dádivas, a nombre propio o de terceros, por direccionar, demorar o no proferir oportunamente las decisiones administrativas de las ESAL con fines educativos y/o de los establecimientos educativos privados.</t>
  </si>
  <si>
    <t xml:space="preserve">No aplicación de todos los controles para la revisión  final </t>
  </si>
  <si>
    <t>Carencia de bases de datos unificadas</t>
  </si>
  <si>
    <t xml:space="preserve">No se investigan y resuelven oportunamente. </t>
  </si>
  <si>
    <t>Responsable: El profesional Universitario designado
Periodicidad: mensualmente
Propósito: detectar posibles inconsistencias. 
Cómo se realiza: revisar de manera  aleatoria  la nómina y si hay inconsistencias, se envía a la Directora de Personal un informe.
Desviación: En caso de presentar inconsistencias se envía a la Directora de Personal un informe para solicitar las correcciones a los profesionales
Evidencia: Informe de las inconsistencias.</t>
  </si>
  <si>
    <t>Muestreo no determinado técnicamente para la revisión de las nóminas autorizadas, reportadas y liquidadas.</t>
  </si>
  <si>
    <t>15 de enero de 2024</t>
  </si>
  <si>
    <t>Ricaurte Osorio</t>
  </si>
  <si>
    <t>Nómina</t>
  </si>
  <si>
    <t>Profesional Universitario</t>
  </si>
  <si>
    <t>Erika López</t>
  </si>
  <si>
    <t>Realizar autorización, reporte y verificación de las horas extras del personal Docente, Directivo Docente y Administrativo. Evidencia son los reportes de OVER TIME y/o sistema HUMANO.</t>
  </si>
  <si>
    <t>Responsable: El profesional universitario de nómina 
Periodicidad: mensualmente
Propósito:  liquidar las horas extras autorizadas con los lineamientos definidos  del personal docente y administrativo de las IED.
Cómo se realiza: revisar la autorización y certificación a través del aplicativo OVER TIME y procede a  liquidar las horas extras en el Sistema HUMANO .
Desviación: En caso que no haya certificación se solicita a los rectores subsanar .
Evidencia: Los actos administrativos y reportes del aplicativo OVER TIME y/o Sistema HUMANO.</t>
  </si>
  <si>
    <t>Falta de cruce de información de los sistemas para controlar la liquidación de horas extras autorizadas, reportadas y liquidadas.</t>
  </si>
  <si>
    <t>Cristina Paola Miranda Escandón</t>
  </si>
  <si>
    <t>Dirección de Personal</t>
  </si>
  <si>
    <t>Juan Carlos Medina</t>
  </si>
  <si>
    <t xml:space="preserve">Socializar  la comunicación por parte de la Directora de Personal a los coordinadores de área, para que informen las novedades de traslados, retiros, ingresos o asignación de funciones de los usuarios y así hacer las actualizaciones de roles en el sistema de gestión de información de recursos humanos HUMANO. Evidencia, socialización del comunicado y reporte de las novedades mediante correo electrónico.
</t>
  </si>
  <si>
    <t>Responsable: El profesional Universitario que administra el Sistema HUMANO
Periodicidad:  cada vez que se requiere, hace una revisión de los roles de los usuarios
Propósito:  realizar las correspondientes activaciones, inactivaciones o cambios en los permisos de los usuarios. 
Cómo se realiza: revisar los roles de los usuarios asignados al Sistema HUMANO.
Desviación: En caso de encontrar inconsistencias procede a realizar las modificaciones (desactivación y cambio de roles) respectivas.
Evidencia: Informe de los roles de usuarios.</t>
  </si>
  <si>
    <t>Falta de control para recibir oportunamente la información sobre los cambios de personal para modificación de perfiles y permisos de ingresos al Sistema</t>
  </si>
  <si>
    <t>Subdirección de Administración y Desarrollo</t>
  </si>
  <si>
    <t>Subdirector de Administración y Desarrollo</t>
  </si>
  <si>
    <t>Edgar Excelino Mayorga</t>
  </si>
  <si>
    <t>1-Realizar reportes de cargue de novedades al sistema HUMANO, así como seguimiento y verificación de información de actos administrativos. Evidencia, Matriz de control.
2-Gestionar actividades necesarias para la activación del Control de Planta en el Sistema Humano.  Evidencia, Matriz de control.</t>
  </si>
  <si>
    <t>Responsable: El subdirector de administración y desarrollo
Periodicidad: mensualmente
Propósito: hacer seguimiento con el fin de verificar las actividades de ingreso y salida de novedades al Sistema de gestión de información de recursos humanos HUMANO
Cómo se realiza: a través del funcionario designado , revisa y reporta inconsistencias encontradas. 
Desviación: En caso de encontrar inconsistencias se  informa  para revisión y corrección de las mismas al responsable del cargue de la información.
Evidencia: Sistema HUMANO y matriz de control de actos administrativos.</t>
  </si>
  <si>
    <t xml:space="preserve">Posibilidad  de obtener un beneficio económico por alteración en la nómina del personal docente, directivo docente y administrativo de las IED. </t>
  </si>
  <si>
    <t xml:space="preserve">Por Ingreso de novedades con información no veraz o que se asignen valores salariales que no estén soportados adecuadamente
</t>
  </si>
  <si>
    <t>Falta de control operativo del ingreso y salida de la información al Sistema Humano.</t>
  </si>
  <si>
    <t xml:space="preserve">Responsable: el profesional  de la Dirección de IVC 
Periodicidad: trimestralmente
Propósito: revisa el contenido de los informes  
Cómo se realiza: mediante de una muestra aleatoria representativa de los informes recibidos teniendo en cuenta los lineamientos definidos por el Subproceso.
Desviación: en caso que los informes no cumplan con los parámetros establecidos , se solicita la corrección de los mismos. 
Evidencia: comunicación por correo electrónico o radicada en el sistema de gestión documental. </t>
  </si>
  <si>
    <t xml:space="preserve">Deficiencias en la revisión del contenido de los informes </t>
  </si>
  <si>
    <t>Solicitar la provisión de las vacantes aprobadas conforme al estudio de cargas laborales realizado  para la reestructuración de la planta general de la Gobernación. Evidencia, comunicación a la Función Pública</t>
  </si>
  <si>
    <t xml:space="preserve">Responsable: el profesional  de la Dirección de IVC 
Periodicidad: trimestral
Propósito: validar la recepción de los informes 
Cómo se realiza: revisando el número de informes recibidos versus los proyectados 
Desviación: en caso que no se realice la entrega  del informe, se hace una comunicación solicitando el envío del mismo.  
Evidencia: informes recibidos mediante correo electrónico y/o  comunicación de solicitud los informes </t>
  </si>
  <si>
    <t>Demora en el reporte de información por parte de los funcionarios encargados de ejecutar las visitas definidas en el POAIV.</t>
  </si>
  <si>
    <t>Analizar los mecanismos que se utilizan actualmente, con el fin de identificar  herramientas tecnológicas que permitan la recolección, consolidación y consulta oportuna de la información. Evidencia, acta de reunión de los documentos analizados</t>
  </si>
  <si>
    <t xml:space="preserve">Responsable: El profesional  de la Dirección de IVC 
Periodicidad: trimestral
Propósito: validar la recepción de los informes 
Cómo se realiza: revisando el número de informes recibidos versus los proyectados 
Desviación: en caso que no se realice la entrega  del informe, se hace una comunicación solicitando el envío del mismo.  
Evidencia: informes recibidos mediante correo electrónico y/o  comunicación de solicitud los informes </t>
  </si>
  <si>
    <t>Rara vez</t>
  </si>
  <si>
    <t xml:space="preserve">Posibilidad de  obtener un beneficio económico o  dádivas, a nombre propio o de terceros por: no realizar o demorar las visitas de control, los informes o no evidenciar los hallazgos. </t>
  </si>
  <si>
    <t>Falta de controles en la ejecución de las visitas</t>
  </si>
  <si>
    <t>Edgar Excelino Mayorga Espinosa</t>
  </si>
  <si>
    <t>Dirección De Personal De Instituciones Educativas</t>
  </si>
  <si>
    <t>Subdirector operativo</t>
  </si>
  <si>
    <t>Documentar los lineamientos para la gestión documental de la Secretaria de Educación (Procedimientos, guías y/o formatos)</t>
  </si>
  <si>
    <t>Inoportuna</t>
  </si>
  <si>
    <t xml:space="preserve">Responsable: el auxiliar administrativo  que recepciona los documentos  para archivo en la historia laboral de posesión y actos administrativos 
Periodicidad: cada vez que se le hace entrega
Propósito: revisar la completitud de los documentos aportados de acuerdo con los requisitos establecidos. 
Cómo se realiza: Compara los documentos recibidos contra las listas de requisitos definidos por la normatividad vigente, para proceder a la inclusión en el expediente hoja de vida correspondiente o  crea uno nuevo. 
Desviación: en caso que falten documentos solicita  a la dependencia responsable la entrega de los faltantes
Evidencia: Correo electrónico con la solicitud de corrección o ajuste. </t>
  </si>
  <si>
    <t xml:space="preserve">Deficiencia en la organización y consolidación de las historias laborales </t>
  </si>
  <si>
    <t>Profesional universitario</t>
  </si>
  <si>
    <t>Capacitar al personal de la Dirección de Personal en los temas relacionados en la revisión y  validación de la veracidad de los títulos aportados por el personal docente, directivo docente y administrativo. Listado de asistencia capacitación-presentación.</t>
  </si>
  <si>
    <t>asignado</t>
  </si>
  <si>
    <t xml:space="preserve">Responsable: el profesional universitario que recepciona los documentos de los docentes para el proceso de escalafón docente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</si>
  <si>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Deficiencia en el estudio de títulos para tramites de escalafón docente.</t>
  </si>
  <si>
    <t>Subdirección De Administración Y Desarrollo</t>
  </si>
  <si>
    <t>Asesora</t>
  </si>
  <si>
    <t>Andrea Moscoso</t>
  </si>
  <si>
    <t>Verificar la necesidad de actualización del aplicativo "Cundinamarca Siempre en Clase" y actualizar cuando sea necesario. Evidencia comunicación de verificación, acta o informe de actualización.</t>
  </si>
  <si>
    <t xml:space="preserve">Responsable: el profesional universitario que recepciona los documentos de los docentes para el proceso de nombramiento.
Periodicidad: dos veces al año
Propósito: validar la veracidad de los documentos aportados por los seleccionados. 
Cómo se realiza: en el Sistema de Información de Gestión de Recursos Humanos HUMANO  verifica que los documentos estén cargados y valida la veracidad de los mismos con las instituciones de educación superior, para dar el visto bueno en el sistema.
Desviación: en caso de no realizarse la actualización en el Sistema HUMANO, se deja por escrito una comunicación o soporte de la consulta realizada a las entidades educativas. 
Evidencia: reporte de la actualización en el sistema HUMANO o la comunicación realizada a las entidades educativas con la solicitud de verificación. </t>
  </si>
  <si>
    <t xml:space="preserve">Debilidad en el proceso de verificación de los documentos </t>
  </si>
  <si>
    <t xml:space="preserve">Oscar Morales </t>
  </si>
  <si>
    <t xml:space="preserve"> Documentar los procedimientos, guías o manuales y formatos  e incluirlos en el Sistema de Gestión para su divulgación e implementación  cuando se requiera.  Evidencia, Información documentada cargada en Isolución.</t>
  </si>
  <si>
    <t>Responsable: El profesional encargado de la selección y vinculación
Periodicidad: cada vez que realice un proceso de selección
Propósito: identificar el candidato seleccionado con mayor puntaje 
Cómo se realiza: ingresar al Sistema Maestro y  verifica que cumpla con el perfil  y  los requisitos establecidos y aprueba en el Sistema Maestro.
Desviación: En caso que no cumpla con los requisitos selecciona al segundo  o tercer candidato según corresponda. 
Evidencia: Reporte del sistema y el correo electrónico enviado en el cual se indica al seleccionado o al rechazado el resultado de la selección.</t>
  </si>
  <si>
    <t>Deficiencias en los procesos de selección y vinculación de los docentes  provisionales  para vacantes definitivas</t>
  </si>
  <si>
    <t>Ricaurte Osorio  / Edgar Mayorga</t>
  </si>
  <si>
    <t xml:space="preserve"> Diligenciar formato acuerdo de confidencialidad para los trámites de prestaciones sociales (pensiones, cesantías, auxilios) al momento de realizar nombramientos, ascensos o mejoramientos salariales. Evidencia, Formato acuerdo de confidencialidad diligenciado.
</t>
  </si>
  <si>
    <t xml:space="preserve">Responsable: El profesional encargado de la selección y vinculación
Periodicidad: cada vez que realice un proceso de selección
Propósito: controlar que los documentos sean los exigidos en  la resolución de vinculación respectiva 
Cómo se realiza:  revisar los documentos contra lo establecido de acuerdo a la "Guía para el trámite de posesiones de docentes, directivos docentes o persona administrativo M-PDE-H-GUI-002", utilizando el formato Lista de chequeo vinculación de personal docente, directivo docente y administrativo.
Desviación:  En caso de que no se tengan en cuenta todos los documentos establecidos, el funcionario y/o contratista  encargado de elaborar el acto administrativo revisa y solicita el  cumplimiento de los requisitos mediante los documentos soporte. 
Evidencia: Formato de control establecido diligenciado y/o actos administrativos expedidos. </t>
  </si>
  <si>
    <t>Posibilidad de obtener un beneficio económico o  dádivas, a nombre propio o de terceros, por expedición de actos administrativos o certificaciones por:  tramitar prestaciones sociales (pensiones, cesantías, auxilios), realizar nombramientos, ascensos o mejoramientos salariales sin el cumplimiento de los requisitos para favorecimiento de un tercero.</t>
  </si>
  <si>
    <t xml:space="preserve">Falta de control en el Sistema Humano al incluir información </t>
  </si>
  <si>
    <t>Deficiencias en los controles para la radicación y trámite de los documentos de los usuarios.</t>
  </si>
  <si>
    <r>
      <rPr>
        <b/>
        <sz val="9"/>
        <rFont val="Arial Narrow"/>
        <family val="2"/>
      </rPr>
      <t>APLICACIÓN ENCUESTA DE EVALUACIÓN Y SEGUIMIENTO:</t>
    </r>
    <r>
      <rPr>
        <sz val="9"/>
        <rFont val="Arial Narrow"/>
        <family val="2"/>
      </rPr>
      <t xml:space="preserve">
</t>
    </r>
    <r>
      <rPr>
        <b/>
        <sz val="9"/>
        <rFont val="Arial Narrow"/>
        <family val="2"/>
      </rPr>
      <t>Responsable:</t>
    </r>
    <r>
      <rPr>
        <sz val="9"/>
        <rFont val="Arial Narrow"/>
        <family val="2"/>
      </rPr>
      <t xml:space="preserve"> El lider de auditoría y/o auditor asignado.
</t>
    </r>
    <r>
      <rPr>
        <b/>
        <sz val="9"/>
        <rFont val="Arial Narrow"/>
        <family val="2"/>
      </rPr>
      <t>Periodicidad:</t>
    </r>
    <r>
      <rPr>
        <sz val="9"/>
        <rFont val="Arial Narrow"/>
        <family val="2"/>
      </rPr>
      <t xml:space="preserve"> Cada vez que termina una actividad de auditoría programada en el Plan Anual de Auditoría.
</t>
    </r>
    <r>
      <rPr>
        <b/>
        <sz val="9"/>
        <rFont val="Arial Narrow"/>
        <family val="2"/>
      </rPr>
      <t>Propósito:</t>
    </r>
    <r>
      <rPr>
        <sz val="9"/>
        <rFont val="Arial Narrow"/>
        <family val="2"/>
      </rPr>
      <t xml:space="preserve"> Solicitar el diligenciamiento de la encuesta de calificación de actividad de evaluación y seguimiento.
</t>
    </r>
    <r>
      <rPr>
        <b/>
        <sz val="9"/>
        <rFont val="Arial Narrow"/>
        <family val="2"/>
      </rPr>
      <t xml:space="preserve">Cómo se realiza: </t>
    </r>
    <r>
      <rPr>
        <sz val="9"/>
        <rFont val="Arial Narrow"/>
        <family val="2"/>
      </rPr>
      <t xml:space="preserve">Al finalizar el ejercicio de auditoría.
</t>
    </r>
    <r>
      <rPr>
        <b/>
        <sz val="9"/>
        <rFont val="Arial Narrow"/>
        <family val="2"/>
      </rPr>
      <t xml:space="preserve">Desviación: </t>
    </r>
    <r>
      <rPr>
        <sz val="9"/>
        <rFont val="Arial Narrow"/>
        <family val="2"/>
      </rPr>
      <t xml:space="preserve">En caso de que no sea diligenciada la encuesta, deberá enviarse correo electrónico reiterando una sola vez esta solicitud.
</t>
    </r>
    <r>
      <rPr>
        <b/>
        <sz val="9"/>
        <rFont val="Arial Narrow"/>
        <family val="2"/>
      </rPr>
      <t xml:space="preserve">Evidencia: </t>
    </r>
    <r>
      <rPr>
        <sz val="9"/>
        <rFont val="Arial Narrow"/>
        <family val="2"/>
      </rPr>
      <t>Correo electrónico o acta de reunión.</t>
    </r>
  </si>
  <si>
    <r>
      <rPr>
        <b/>
        <sz val="9"/>
        <rFont val="Arial Narrow"/>
        <family val="2"/>
      </rPr>
      <t>COMUNICACIÓN DE CANAL DE DENUNCIAS DE CORRUPCIÓN:</t>
    </r>
    <r>
      <rPr>
        <sz val="9"/>
        <rFont val="Arial Narrow"/>
        <family val="2"/>
      </rPr>
      <t xml:space="preserve">
</t>
    </r>
    <r>
      <rPr>
        <b/>
        <sz val="9"/>
        <rFont val="Arial Narrow"/>
        <family val="2"/>
      </rPr>
      <t>Responsable:</t>
    </r>
    <r>
      <rPr>
        <sz val="9"/>
        <rFont val="Arial Narrow"/>
        <family val="2"/>
      </rPr>
      <t xml:space="preserve"> El lider de auditoría.
</t>
    </r>
    <r>
      <rPr>
        <b/>
        <sz val="9"/>
        <rFont val="Arial Narrow"/>
        <family val="2"/>
      </rPr>
      <t xml:space="preserve">Periodicidad: </t>
    </r>
    <r>
      <rPr>
        <sz val="9"/>
        <rFont val="Arial Narrow"/>
        <family val="2"/>
      </rPr>
      <t xml:space="preserve">Cada vez que se realice la apertura y/o comunicación de inicio de una actividad de auditoría programada en el Plan Anual de Auditoría
</t>
    </r>
    <r>
      <rPr>
        <b/>
        <sz val="9"/>
        <rFont val="Arial Narrow"/>
        <family val="2"/>
      </rPr>
      <t>Propósito:</t>
    </r>
    <r>
      <rPr>
        <sz val="9"/>
        <rFont val="Arial Narrow"/>
        <family val="2"/>
      </rPr>
      <t xml:space="preserve"> Comunicar el canal de denuncias de corrupción vigente en la Gobernación de Cundinamarca
</t>
    </r>
    <r>
      <rPr>
        <b/>
        <sz val="9"/>
        <rFont val="Arial Narrow"/>
        <family val="2"/>
      </rPr>
      <t xml:space="preserve">Cómo se realiza: </t>
    </r>
    <r>
      <rPr>
        <sz val="9"/>
        <rFont val="Arial Narrow"/>
        <family val="2"/>
      </rPr>
      <t xml:space="preserve">En la reunión de apertura o comunicación de inicio de la auditoría.
</t>
    </r>
    <r>
      <rPr>
        <b/>
        <sz val="9"/>
        <rFont val="Arial Narrow"/>
        <family val="2"/>
      </rPr>
      <t xml:space="preserve">Desviación: </t>
    </r>
    <r>
      <rPr>
        <sz val="9"/>
        <rFont val="Arial Narrow"/>
        <family val="2"/>
      </rPr>
      <t xml:space="preserve">En caso de que no sea comunicado en la reunión de apertura o comunicación de inicio, deberá comunicarse en la reunión de cierre de la auditoría.
</t>
    </r>
    <r>
      <rPr>
        <b/>
        <sz val="9"/>
        <rFont val="Arial Narrow"/>
        <family val="2"/>
      </rPr>
      <t xml:space="preserve">Evidencia: </t>
    </r>
    <r>
      <rPr>
        <sz val="9"/>
        <rFont val="Arial Narrow"/>
        <family val="2"/>
      </rPr>
      <t>Acta de reunión o comunicación de apertura.</t>
    </r>
  </si>
  <si>
    <t>Ausencia de canales de comunicación que permitan la identificación de actos de corrupción de las diferentes partes interesadas</t>
  </si>
  <si>
    <t>Desconocimiento de posibles actos de corrupción en los roles de control interno.</t>
  </si>
  <si>
    <r>
      <rPr>
        <b/>
        <sz val="9"/>
        <rFont val="Arial Narrow"/>
        <family val="2"/>
      </rPr>
      <t>ACTA DE MESA TÉCNICA DE REUNIÓN DE SOCIALIZACIÓN DEL PROGRAMA DE AUDITORÍA:</t>
    </r>
    <r>
      <rPr>
        <sz val="9"/>
        <rFont val="Arial Narrow"/>
        <family val="2"/>
      </rPr>
      <t xml:space="preserve">
</t>
    </r>
    <r>
      <rPr>
        <b/>
        <sz val="9"/>
        <rFont val="Arial Narrow"/>
        <family val="2"/>
      </rPr>
      <t xml:space="preserve">Responsable: </t>
    </r>
    <r>
      <rPr>
        <sz val="9"/>
        <rFont val="Arial Narrow"/>
        <family val="2"/>
      </rPr>
      <t xml:space="preserve"> La persona designada para liderar la actividad de aseguramiento.
</t>
    </r>
    <r>
      <rPr>
        <b/>
        <sz val="9"/>
        <rFont val="Arial Narrow"/>
        <family val="2"/>
      </rPr>
      <t xml:space="preserve">Periodicidad: </t>
    </r>
    <r>
      <rPr>
        <sz val="9"/>
        <rFont val="Arial Narrow"/>
        <family val="2"/>
      </rPr>
      <t xml:space="preserve">cada vez que realice una auditoría interna de gestión programada en el Plan Anual de Auditoría
</t>
    </r>
    <r>
      <rPr>
        <b/>
        <sz val="9"/>
        <rFont val="Arial Narrow"/>
        <family val="2"/>
      </rPr>
      <t>Propósito:</t>
    </r>
    <r>
      <rPr>
        <sz val="9"/>
        <rFont val="Arial Narrow"/>
        <family val="2"/>
      </rPr>
      <t xml:space="preserve"> Elaborar y comunicar la planeación con el objetivo de socializar las actividades de auditoría.
</t>
    </r>
    <r>
      <rPr>
        <b/>
        <sz val="9"/>
        <rFont val="Arial Narrow"/>
        <family val="2"/>
      </rPr>
      <t xml:space="preserve">Cómo se realiza: </t>
    </r>
    <r>
      <rPr>
        <sz val="9"/>
        <rFont val="Arial Narrow"/>
        <family val="2"/>
      </rPr>
      <t xml:space="preserve">A través de convocatorias a las partes interesadas y verificando la asistencia 
</t>
    </r>
    <r>
      <rPr>
        <b/>
        <sz val="9"/>
        <rFont val="Arial Narrow"/>
        <family val="2"/>
      </rPr>
      <t>Desviación:</t>
    </r>
    <r>
      <rPr>
        <sz val="9"/>
        <rFont val="Arial Narrow"/>
        <family val="2"/>
      </rPr>
      <t xml:space="preserve"> En caso de que no sea atendida la convocatoria, se envía el programa de auditoría por mercurio y/o correo electrónico a las partes interesadas.
</t>
    </r>
    <r>
      <rPr>
        <b/>
        <sz val="9"/>
        <rFont val="Arial Narrow"/>
        <family val="2"/>
      </rPr>
      <t xml:space="preserve">Evidencia: </t>
    </r>
    <r>
      <rPr>
        <sz val="9"/>
        <rFont val="Arial Narrow"/>
        <family val="2"/>
      </rPr>
      <t xml:space="preserve"> Acta de reunión, mercurio y/o correo.</t>
    </r>
  </si>
  <si>
    <t>Ausencia de comunicación del programa de auditoría a la unidad auditada.</t>
  </si>
  <si>
    <t>desconocimieto del objetivo de la actividad de aseguramiento y consultoria</t>
  </si>
  <si>
    <r>
      <rPr>
        <b/>
        <sz val="9"/>
        <rFont val="Arial Narrow"/>
        <family val="2"/>
      </rPr>
      <t>SOCIALIZACIÓN DE ACTUALIZACIÓN DEL CODIGO DE ÉTICA Y ESTATUTO DE AUDITORÍA Y SU RESPECTIVA EVALUACIÓN:</t>
    </r>
    <r>
      <rPr>
        <sz val="9"/>
        <rFont val="Arial Narrow"/>
        <family val="2"/>
      </rPr>
      <t xml:space="preserve">
</t>
    </r>
    <r>
      <rPr>
        <b/>
        <sz val="9"/>
        <rFont val="Arial Narrow"/>
        <family val="2"/>
      </rPr>
      <t xml:space="preserve">Responsable: </t>
    </r>
    <r>
      <rPr>
        <sz val="9"/>
        <rFont val="Arial Narrow"/>
        <family val="2"/>
      </rPr>
      <t xml:space="preserve">El profesional asignado de la OCI del equipo de planeación y mejoramiento
</t>
    </r>
    <r>
      <rPr>
        <b/>
        <sz val="9"/>
        <rFont val="Arial Narrow"/>
        <family val="2"/>
      </rPr>
      <t xml:space="preserve">Periodicidad: </t>
    </r>
    <r>
      <rPr>
        <sz val="9"/>
        <rFont val="Arial Narrow"/>
        <family val="2"/>
      </rPr>
      <t xml:space="preserve">Cada vez que se emita una nueva versión del codigo de ética o del estatuto de auditoria, cada vez que ingrese un colaborador nuevo y mínimo una vez al año
</t>
    </r>
    <r>
      <rPr>
        <b/>
        <sz val="9"/>
        <rFont val="Arial Narrow"/>
        <family val="2"/>
      </rPr>
      <t xml:space="preserve">Propósito: </t>
    </r>
    <r>
      <rPr>
        <sz val="9"/>
        <rFont val="Arial Narrow"/>
        <family val="2"/>
      </rPr>
      <t xml:space="preserve">Comunicar el código de etica y el estatuto de auditoría
</t>
    </r>
    <r>
      <rPr>
        <b/>
        <sz val="9"/>
        <rFont val="Arial Narrow"/>
        <family val="2"/>
      </rPr>
      <t xml:space="preserve">Cómo se realiza: </t>
    </r>
    <r>
      <rPr>
        <sz val="9"/>
        <rFont val="Arial Narrow"/>
        <family val="2"/>
      </rPr>
      <t xml:space="preserve"> Dentro de los 30 días siguientes a la emisión del documento o ingreso del colaborador nuevo mediante capacitación y firma de la carta de compromiso del auditor interno 
</t>
    </r>
    <r>
      <rPr>
        <b/>
        <sz val="9"/>
        <rFont val="Arial Narrow"/>
        <family val="2"/>
      </rPr>
      <t xml:space="preserve">Desviación: </t>
    </r>
    <r>
      <rPr>
        <sz val="9"/>
        <rFont val="Arial Narrow"/>
        <family val="2"/>
      </rPr>
      <t xml:space="preserve">En caso de no cumplirse en el plazo de los 30 días, la jefe de ficina de control interno oficiará al colaborador que no haya firmado la carta 
</t>
    </r>
    <r>
      <rPr>
        <b/>
        <sz val="9"/>
        <rFont val="Arial Narrow"/>
        <family val="2"/>
      </rPr>
      <t xml:space="preserve">Evidencia: </t>
    </r>
    <r>
      <rPr>
        <sz val="9"/>
        <rFont val="Arial Narrow"/>
        <family val="2"/>
      </rPr>
      <t xml:space="preserve">Carta de compromiso del auditor interno firmada </t>
    </r>
  </si>
  <si>
    <t>Ausencia de actividades de socialización y apropiación del código de ética del auditor y estatuto de auditoría interna</t>
  </si>
  <si>
    <t>Falta de apropiación del código de ética del auditor</t>
  </si>
  <si>
    <t>30 de noviembre de 2024</t>
  </si>
  <si>
    <t>30 de abril de 2024</t>
  </si>
  <si>
    <t>Yoana Marcela Aguirre Torres</t>
  </si>
  <si>
    <t>OCI</t>
  </si>
  <si>
    <t>Profesional Universitario - Contratista</t>
  </si>
  <si>
    <t>Camila Andrea Avila Millán</t>
  </si>
  <si>
    <r>
      <rPr>
        <b/>
        <sz val="11"/>
        <color rgb="FF000000"/>
        <rFont val="Arial Narrow"/>
        <family val="2"/>
      </rPr>
      <t>EVALUACIÓN DE CONOCIMIENTO: CODIGO DE ÉTICA Y ESTATUTO DEL AUDITOR:</t>
    </r>
    <r>
      <rPr>
        <sz val="11"/>
        <color rgb="FF000000"/>
        <rFont val="Arial Narrow"/>
        <family val="2"/>
      </rPr>
      <t xml:space="preserve">
Cada vez que un nuevo colaborador ingrese a la Oficina de Control Interno, el equipo de planeacion y mejoramiento dará a conocer el codigo de ética y el estatuto de auditoría y aplicará la evaluación de conocimiento. En caso de encontrar un resultado inferior al 80% en la evaluación de la capacitación, se realizarán actividades de refuerzo en los conocimientos.</t>
    </r>
  </si>
  <si>
    <t>Desconocimiento del estatuto de auditoría</t>
  </si>
  <si>
    <r>
      <rPr>
        <b/>
        <sz val="11"/>
        <color rgb="FF000000"/>
        <rFont val="Arial Narrow"/>
        <family val="2"/>
      </rPr>
      <t xml:space="preserve">REVISIÓN DE INFORMES  FINALES:
</t>
    </r>
    <r>
      <rPr>
        <sz val="11"/>
        <color rgb="FF000000"/>
        <rFont val="Arial Narrow"/>
        <family val="2"/>
      </rPr>
      <t xml:space="preserve">
Antes de emitir la versión final de un informe se ralizará mesa técnica de evaluación y seguimiento, para revisar que se haya dado cumplimiento a la planeación establecida para la elaboración del informe, en caso de encontrar inconsistencias, información incompleta o resultados de evaluación sin mencionar los debidos soportes,  se harán los ajustes necesarios. Como evidencia se dejará acta de reunión.</t>
    </r>
  </si>
  <si>
    <r>
      <rPr>
        <b/>
        <sz val="9"/>
        <rFont val="Arial Narrow"/>
        <family val="2"/>
      </rPr>
      <t>ACOMPAÑAMIENTO A PLANEACIÓN DE ACTIVIDADES DE EVALUACION Y SEGUIMIENTO:</t>
    </r>
    <r>
      <rPr>
        <sz val="9"/>
        <rFont val="Arial Narrow"/>
        <family val="2"/>
      </rPr>
      <t xml:space="preserve">
</t>
    </r>
    <r>
      <rPr>
        <b/>
        <sz val="9"/>
        <rFont val="Arial Narrow"/>
        <family val="2"/>
      </rPr>
      <t>Responsable:</t>
    </r>
    <r>
      <rPr>
        <sz val="9"/>
        <rFont val="Arial Narrow"/>
        <family val="2"/>
      </rPr>
      <t xml:space="preserve"> El profesional asignado de la OCI para acompañar la planeación de una auditoría</t>
    </r>
    <r>
      <rPr>
        <sz val="9"/>
        <color rgb="FF38761D"/>
        <rFont val="Arial Narrow"/>
        <family val="2"/>
      </rPr>
      <t xml:space="preserve"> </t>
    </r>
    <r>
      <rPr>
        <sz val="9"/>
        <rFont val="Arial Narrow"/>
        <family val="2"/>
      </rPr>
      <t xml:space="preserve">contenida en el Plan Anual de Auditorías
</t>
    </r>
    <r>
      <rPr>
        <b/>
        <sz val="9"/>
        <rFont val="Arial Narrow"/>
        <family val="2"/>
      </rPr>
      <t>Periodicidad:</t>
    </r>
    <r>
      <rPr>
        <sz val="9"/>
        <rFont val="Arial Narrow"/>
        <family val="2"/>
      </rPr>
      <t xml:space="preserve"> Cada vez que se va a realizar una auditoría
</t>
    </r>
    <r>
      <rPr>
        <b/>
        <sz val="9"/>
        <rFont val="Arial Narrow"/>
        <family val="2"/>
      </rPr>
      <t>Propósito:</t>
    </r>
    <r>
      <rPr>
        <sz val="9"/>
        <rFont val="Arial Narrow"/>
        <family val="2"/>
      </rPr>
      <t xml:space="preserve"> Verific</t>
    </r>
    <r>
      <rPr>
        <sz val="9"/>
        <rFont val="Arial Narrow"/>
        <family val="2"/>
      </rPr>
      <t>ar la realización de</t>
    </r>
    <r>
      <rPr>
        <sz val="9"/>
        <color rgb="FF38761D"/>
        <rFont val="Arial Narrow"/>
        <family val="2"/>
      </rPr>
      <t xml:space="preserve"> </t>
    </r>
    <r>
      <rPr>
        <sz val="9"/>
        <rFont val="Arial Narrow"/>
        <family val="2"/>
      </rPr>
      <t>la planeac</t>
    </r>
    <r>
      <rPr>
        <sz val="9"/>
        <rFont val="Arial Narrow"/>
        <family val="2"/>
      </rPr>
      <t xml:space="preserve">ión inicial de la auditoría 
</t>
    </r>
    <r>
      <rPr>
        <b/>
        <sz val="9"/>
        <rFont val="Arial Narrow"/>
        <family val="2"/>
      </rPr>
      <t xml:space="preserve">Cómo se realiza: </t>
    </r>
    <r>
      <rPr>
        <sz val="9"/>
        <rFont val="Arial Narrow"/>
        <family val="2"/>
      </rPr>
      <t xml:space="preserve">Con las metodologías definidas en los procedimientos y las directrices de la Jefe de Oficina de Control Interno
</t>
    </r>
    <r>
      <rPr>
        <b/>
        <sz val="9"/>
        <rFont val="Arial Narrow"/>
        <family val="2"/>
      </rPr>
      <t xml:space="preserve">Desviación: </t>
    </r>
    <r>
      <rPr>
        <sz val="9"/>
        <rFont val="Arial Narrow"/>
        <family val="2"/>
      </rPr>
      <t xml:space="preserve">En caso de encontrar debilidades en la planeación, el profesional asignado solicita los ajustes de la planeación al equipo auditor, especificando los aspectos a mejorar.
</t>
    </r>
    <r>
      <rPr>
        <b/>
        <sz val="9"/>
        <rFont val="Arial Narrow"/>
        <family val="2"/>
      </rPr>
      <t>Evidencia:</t>
    </r>
    <r>
      <rPr>
        <sz val="9"/>
        <rFont val="Arial Narrow"/>
        <family val="2"/>
      </rPr>
      <t xml:space="preserve"> Acta de reunión.</t>
    </r>
  </si>
  <si>
    <t xml:space="preserve">
Posibilidad de recibir cualquier dádiva o beneficio a nombre propio o de terceros para entregar resultados de servicios de aseguramiento y consultoría que no se ajusten  a la realidad de la actividad que se ejecuta.</t>
  </si>
  <si>
    <t>Debilidades en el seguimiento a la planeación y ejecución de auditorías</t>
  </si>
  <si>
    <t>Inicia con la formulación y aprobación del Plan de Acción (Gestión) y finaliza con la elaboración del plan de mejoramiento.
Aplica y se desarrolla por la Oficina de Control Interno del sector central de la Gobernación de Cundinamarca en lo que corresponde al Sistema de Control Interno del sector central de la Gobernación de Cundinamarca</t>
  </si>
  <si>
    <t xml:space="preserve"> Realizar la Evaluación independiente de la gestión institucional y la efectividad del Sistema de Control Interno del sector central de la Gobernación de Cundinamarca a través de actividades de evaluación y seguimiento, evaluación de la gestión de los riesgos, enfoque hacia la prevención y relación con entes externos orientadas a generar un liderazgo estratégico que contribuya a la toma de decisiones de la Alta Dirección de la entidad.</t>
  </si>
  <si>
    <t>Evaluación y Seguimiento</t>
  </si>
  <si>
    <t>Mala calidad de las obras</t>
  </si>
  <si>
    <t>2 de enero de 2024</t>
  </si>
  <si>
    <t xml:space="preserve">Diana Paola Rodriguez Cuellar
Jorge Alberto Godoy Lozano
Lucy Adriana Hernandez Hernandez
Carlos Alberto Garcia Gracia </t>
  </si>
  <si>
    <t>Calidad</t>
  </si>
  <si>
    <t xml:space="preserve">Técnico Operativo
Asesor 
Contratista 
Técnico operativo </t>
  </si>
  <si>
    <t xml:space="preserve">Karen Bachiller Martinez - Secretaria de la Mujer
Diego Ramírez Zorro - Secretaria de Habitat y Vivienda 
Jairo Velasco- Secretatria de Desarrollo e Inclusión Social
Rocio Díaz - Alta Consejeria para la Felicidad </t>
  </si>
  <si>
    <t>El profesional líder de calidad de cada secretaría, realizará un muestreo aleatorio de los contratos suscritos mediante las modalidades diferentes a OPS  con el propósito de  evidenciar el cumplimiento del objeto contractual.</t>
  </si>
  <si>
    <t>01 de enero de 2024</t>
  </si>
  <si>
    <t>El equipo de mejoramiento del proceso de promocion al desarrollo social, creará una matriz de requerimientos técnicos, financieros y jurídicos.</t>
  </si>
  <si>
    <t>Inadecuado</t>
  </si>
  <si>
    <t>Responsable: El líder de calidad de  cada secretaría
Periodicidad: Trimestralmente
Propósito:  Identificar la falta de cumplimiento de los lineamientos establecidos en los procesos contractuales, diferentes a las OPS, que adelanta cada entidad
Cómo se realiza: Solicitar al profesional encargado del portal SECOP II, la Base de Datos de la Contratación de los procesos vigentes. 
Desviación: En caso de no cumplir con la Base de Datos, se envía correo al ordenador del gasto de cada entidad, para que éste haga solicitud oficial al asesor jurídico de enviar la información NO mayor a tres días.  
Evidencia: Base de Datos, pantallazo de SECOP y/o correo</t>
  </si>
  <si>
    <t>Alta</t>
  </si>
  <si>
    <t xml:space="preserve">Probabilidad de recibir cualquier dádiva o beneficio para ejecutar planes, programas y proyectos sin las condiciones de calidad requeridas, omitiendo la aplicación de los criterios técnicos, económicos, financieros, jurídicos y sociales establecidos, a nombre propio o de terceros. </t>
  </si>
  <si>
    <t xml:space="preserve">Falta de cumplimiento en los lineamientos en cualquiera de los tres componentes financiero, técnico y /o jurídico para la ejecución de planes, programas y proyectos.
</t>
  </si>
  <si>
    <t>Intereses particulares en los procesos contractuales.</t>
  </si>
  <si>
    <t>El proceso inicia con la identificación de necesidades destinada a la adquisición de bienes y servicios para cumplir los planes, programas y proyectos a ejecutar por parte de las Secretarias . Se desarrolla con la estructuración de los estudios previos de acuerdo a la modalidad de contratación desde tres componentes técnico, financiero y jurídico. Y finaliza con la adjudicación del proceso contractual y posteriormente el informe de supervisión</t>
  </si>
  <si>
    <t>Viabilizar planes, programas y proyectos que permita mejorar la calidad de vida de los cundinamarqueses</t>
  </si>
  <si>
    <t>Promoción del Desarrollo Social</t>
  </si>
  <si>
    <t>Secretario Jurídico</t>
  </si>
  <si>
    <t>Direccion de Defensa Judicial y Extrajudicial</t>
  </si>
  <si>
    <t>Directora de Defensa Judicial y Extrajudicial</t>
  </si>
  <si>
    <t>Maria Stella Gonzalez</t>
  </si>
  <si>
    <t xml:space="preserve">El Profesional Universitario ó Especializado asignado por La Direcciòn de Defensa Judicial y Extrajudicial  de la Secretaría Jurídica, analizarà semestralmente las revisiones aleatorias realizadas con el fin de identificar aspectos positivos y  negativos de  la defensa judicial y extrajudicial del Departamento de Cundinamarca.   
Evidencia: Acta      </t>
  </si>
  <si>
    <t xml:space="preserve">Responsable: Profesional universitario y/o especializado de la Direcciòn de Defensa Judicial de la Secretaria Jurìdica,  para realizar la revisión aleatoria de los procesos judiciales y extrajudiciales asignados a los abogados del proceso.
Periodicidad: mensual 
Propósito: Establecer el desempeño de los mismos en la adecuada y eficiente defensa judicial y extrajudicial, frente a las actuaciones de rama judicial, de la contra parte y del sistema de procesos judiciales SIPROJ, apoyados en la información consignada en la relación de procesos asignados a los diferentes profesionales que realizan el ejercicio de la defensa de la entidad. 
Cómo se realiza:  Revisión aleatoria del 20% de los procesos judiciales al apoderado que se seleccione por complejidad, cuantìa y actuaciones importantes que surjan durante el desarrollo del proceso , consultando la pàgina de la rama judicial  vs cargue de informacion y de imàgenes  en el sistema SIPROJ.
Desviación: solicitar información faltante a través de correo electrónico al apoderao para corregir las deficiencias presentadas,
Evidencia: formato revisión aleatoria procesos judiciales y extrajudiciales A-GJ-FR-018 y formato relación procesos asignados A-GJ-FR-024.
 </t>
  </si>
  <si>
    <t>Posibilidad de recibir cualquier dádiva o beneficio, para presentar o realizar indebidas actuaciones en su provecho  o de un tercero, u omitir funciones propias, que podría involucrar al apoderado de la entidad, al operador judicial o a un tercero interesado.</t>
  </si>
  <si>
    <t>Inadecuada defensa y actuaciones externas que afectan la defensa de los intereses de la entidad, por parte del apoderado y operador judicial, por acción u omisión en cumplimiento de las facultades y competencias funcionales otorgadas; entre otras, dejando de solicitar y decretar pruebas, hacer valoraciones no conformes con la constitución y la ley, relevantes para el desarrollo de la dinamica del proceso judicial.</t>
  </si>
  <si>
    <t>Ocultar o divulgar informaciòn con carácter reservado de manera intencional</t>
  </si>
  <si>
    <t xml:space="preserve"> El proceso Gestión Jurídica inicia de oficio y a petición de parte mediante la representación jurídica, judicial y actuación administrativa, finaliza con un pronunciamiento de contenido jurídico.
Interactúa con todos los procesos misionales y estratégicos del sistema integral de gestión y control, entes de control, rama judicial y autoridades administrativas</t>
  </si>
  <si>
    <t xml:space="preserve">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 Ejercer las funciones jurídicas del Departamento de Cundinamarca, a través de la representación jurídica, defensa judicial y extrajudicial, emisión de conceptos y gestión de actuaciones administrativas de acuerdo con el procedimiento establecido en la Ley, para mantener la seguridad jurídica del Departamento de Cundinamarca.</t>
  </si>
  <si>
    <t>Gestión Jurídica</t>
  </si>
  <si>
    <t>Evelia Escobar Perdigon</t>
  </si>
  <si>
    <t>Dirección de Servicios Administrativos</t>
  </si>
  <si>
    <t>Directora de  Servicios Administrativos</t>
  </si>
  <si>
    <t>Sandra Cecilia Riveros Moreno</t>
  </si>
  <si>
    <t xml:space="preserve">La Directora de Servicios Administrativos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</si>
  <si>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Responsable: Oficina Asesora Jurídica - Secretaría General - Jefe Oficina Asesora Jurídica
Periodicidad: Semestral
Propósito: Realizar capacitación a los supervisores de contrato de suministros con el fin de mitigar errores en la presentación de informes de supervisión y actas de recibo a satisfacción
Cómo se realiza: Presentación de capacitación con recomendaciones frente a la supervisión de contratos de suministros y actas de recibo a satisfacción
Desviación: Supervisor que no asista a la capacitación pueda recibir la presentación y memorias de dicho evento
Evidencia: Presentación de capacitación, listado de asistencia y remisión correo electrónico de las memorias del evento</t>
  </si>
  <si>
    <t xml:space="preserve">Dirección de Bienes e Inventarios </t>
  </si>
  <si>
    <t xml:space="preserve">Directora de Bienes e Inventarios </t>
  </si>
  <si>
    <t xml:space="preserve">Martha Carola Monroy Perilla </t>
  </si>
  <si>
    <t xml:space="preserve">La Directora e Bienes e Inventarios realizará un in informe Semestral con el consolidado de contratos de bienes y servicios que supervisa, con el estado actual de los mismos ( porcentaje de ejecución física y financiera, verificación de los bienes y servicios adquiridos). En caso de que no se realice semestralmente, se realizará en el mes siguiente. </t>
  </si>
  <si>
    <t>Responsable: Supervisor del contrato, de acuerdo al suministro 
Periodicidad: Cada vez que el proveedor realice una entrega de insumos o servicios cuando aplique
Propósito: verificar que los servicios ofertados cumplan con las especificaciones tecnicas, jurídicas y financieras contratadas  
Cómo se realiza: control a la ejecución de los contratos de acuerdo a los suministros o servicios pactados versus los recibidos por medio del acta de recibo a satisfacción del producto o servicio o el informe de supervisión del contrato de acuerdo a la fecha de presentación de la cuenta de cobro.
Desviación: Cada vez que no se haya tramitado el informe de supervisión debe tramitarse al mes siguiente. Cada vez que se reciba un suministro (bien o servicio) y no se haya levantado el acta de recibo a satisfacción deberá realizarse de inmediato cuando aplique.
Evidencia: Acta de recibido a satisfacción o informes de supervisión</t>
  </si>
  <si>
    <t xml:space="preserve">Posibilidad de recibir un beneficio a nombre propio o de terceros a cambio de aceptar un producto o servicio que no cumpla con las condiciones tecnicas, de calidad y precio contratadas </t>
  </si>
  <si>
    <t xml:space="preserve">Debilidades en el control por parte de la Entidad al recibir  los bienes y servicios entregados por parte  del contratista </t>
  </si>
  <si>
    <t>Alto volumen de contratación de bienes y servicios</t>
  </si>
  <si>
    <t>Inicia con verificación los requerimientos y necesidades de las entidades del Nivel Central, identificando que necesidades o requerimientos de bienes y/o servicios, de usuarios internos y externos son competencia del proceso de apoyo de Gestión de los Recursos Físicos de la Gobernación de Cundinamarca; y finaliza con la respuesta, prestación, abastecimiento y evaluación de los servicios, bienes y/o elementos de consumo requeridos por las diferentes partes interesadas.
Este proceso aplica y se desarrolla en todas las dependencias del Sector Central de la Administración Departamental.</t>
  </si>
  <si>
    <t>Gestionar la oportuna y correcta planeación conservación, administración, racionalización, funcionamiento, adecuación, mantenimiento, aprovisionamiento y aseguramiento de los bienes, recursos materiales y físicos, la prestación de los servicios administrativos, que requieran las dependencias del sector central de la Administración Departamental y entidades externas cuando aplique. Por medio del cumplimiento de las políticas de austeridad del Gasto, Normatividad Contable, Sistemas de Gestión de Calidad, Seguridad y Salud en el Trabajo, Plan Estratégico de Seguridad Vial, con el fin coayudar al normal funcionamiento de las entidades del Nivel Central.</t>
  </si>
  <si>
    <t>Gestión de Recursos Físicos</t>
  </si>
  <si>
    <t>Oswaldo Ramos</t>
  </si>
  <si>
    <t>Secretaria de la Función Pública</t>
  </si>
  <si>
    <t>Contratista</t>
  </si>
  <si>
    <t>Cristian Camilo Ordoñez Aldana</t>
  </si>
  <si>
    <t>Actividad 3: El usuario experto designado realizará semestralmente divulgación de video informativo referente a la importancia que tiene el convenio en la gestión de los residuos aprovechables. Evidencia: Video.</t>
  </si>
  <si>
    <t>Responsable: El equipo de mejoramiento de Gestión Ambiental, por medio del gestor del proceso.
Periodicidad: Trimestral
Propósito: Verificar la gestión ejecutada por la asociación de recicladores. 
Cómo se realiza: Realizar visitas al cuarto de acopio de la sede central de la Gobernación de Cundinamarca.  
Desviación: Revisar los manifiestos entregados por la asociación de recicladores.
Evidencia: Acta en isolución.</t>
  </si>
  <si>
    <t>Actividad 2: El ususario experto designado convocará trimestralmente mesas de coordinación entre la Asociación prestadora del servicio, la Secretaría encargada del convenio de residuos aprovechables y  la Empresa Inmobiliaria y de Servicios Logísticos De Cundinamarca, para realizar seguimiento respecto a la ejecución del convenio. Evidencia: Acta de reunión.</t>
  </si>
  <si>
    <t xml:space="preserve">Responsable: El equipo de mejoramiento de Gestión Ambiental, por medio del gestor del proceso.
Periodicidad: Trimestral
Propósito: Sensiblilizar a contratistas, funcionarios y en mayor medida al personal de servicios generales, respecto a la importancia del convenio con la entidad que gestiona los materiales aprovechables.
Cómo se realiza: A través de capacitaciones referentes a los beneficios obtenidos para la Gobernación de Cundinamarca, la entidad prestadora del servicio y los recicladores de oficio.
Desviación: Realizar piezas gráficas y actividades lúdicas.
Evidencia: Listas de asistencia y evidencias fotográficas. </t>
  </si>
  <si>
    <t xml:space="preserve">Actividad 1: El usuario experto designado revisará mensual la concordancia del informe entregado por la Asociación de Recicladores, los manifiestos de recolección y el formato de control de ingreso cuarto de acopio, con el fin de verificar la veracidad de la información. Evidencia: Acta en isolucion </t>
  </si>
  <si>
    <t xml:space="preserve">Responsable: El equipo de mejoramiento de Gestión Ambiental, por medio del gestor del proceso.
Periodicidad: Trimestral
Propósito: LLevar el control de acceso al cuarto de acopio
Cómo se realiza: Diligenciamiento del formato control de ingreso cuarto de acopio.
Desviación: En caso de que no se realice el diligenciamiento del formato de control, se designará un integrante del equipo de gestión ambiental el cual se hace cargo de la llave y realizaría la actividad de abrir el cuarto de acopio según lo requerido. 
Evidencia: Formato diligenciado. </t>
  </si>
  <si>
    <t>Posibilidad de recibir cualquier dádiva o beneficio a nombre propio o de terceros por permitir la pérdida de residuos sólidos aprovechables recolectados en la Gobernación de Cundinamarca.</t>
  </si>
  <si>
    <t>Deficiencia en el control del acceso al cuarto de acopio de residuos aprovechables.</t>
  </si>
  <si>
    <t xml:space="preserve">Perdida de residuos aprovechables. </t>
  </si>
  <si>
    <t>Inicia con el diagnóstico ambiental de la Entidad, se desarrolla con la ejecución del Plan de trabajo, dando cumplimiento a los lineamientos ambientales vigentes  y finaliza con el seguimiento, evaluación y las acciones de mejora continua establecidas en el Sistema de Gestión Ambiental (SGA). Aplica para las sedes del sector central de la Gobernación de Cundinamarca y sedes externas: Unidad Administrativa Especial para la Gestión del Riesgo de Desastres- UAEGRD,  Laboratorio de Salud Pública de Cundinamarca, Centro Regulador de Urgencias y Emergencias- CRUE,  Número Único de Seguridad y Emergencias- NUSE Línea 123 y Almacén de Secretaría de Salud.</t>
  </si>
  <si>
    <t>Administrar el Sistema de Gestión Ambiental, mediante la identificación de aspectos e impactos ambientales y el diseño e implementación de programas orientados a contribuir al desarrollo sostenible de la Entidad y al cumplimiento a los requisitos legales y normativos aplicables.</t>
  </si>
  <si>
    <t>Gestión Ambiental</t>
  </si>
  <si>
    <t xml:space="preserve">
Director de Ejecuciones Fiscales</t>
  </si>
  <si>
    <t xml:space="preserve">
Dirección de Ejecuciones Fiscales</t>
  </si>
  <si>
    <t xml:space="preserve">
Luis Augusto Ruiz Quiroga</t>
  </si>
  <si>
    <t xml:space="preserve">Realizar informe total de las terminaciones por pago evidenciando las inconsistencias presentadas durante cada trimestre </t>
  </si>
  <si>
    <t>Responsable: El Director de Ejecuciones Fiscales
Periodicidad: trimestralmente 
Propósito: verificar mediante informe el proceso realizado por la persona que hace terminaciones por pago, ya sean antiguas o nuevos, el cual consiste en verificar el pago contra Liquidación oficial de Aforo y Mandamiento de pago
Cómo se realiza: corroborando que el valor pagado sea el correcto, emitiendo un informe al director de la Dirección de Ejecuciones Fiscales
Desviación: en caso de presentarse desviación en los valores se debe identificar, realizar investigación e informar para realizar los ajustes apropiados
Evidencia: informe al Director</t>
  </si>
  <si>
    <t>Dirección de Rentas y Gestión Tributaria</t>
  </si>
  <si>
    <t>Director de Rentas y Gestión Tributaria</t>
  </si>
  <si>
    <t xml:space="preserve">Eduber Rafael Gutierrez </t>
  </si>
  <si>
    <t>Realizar los listados de los usuarios de los sistemas de información para verificar que sean acordes a los propósitos y funciones de los funcionarios del proceso</t>
  </si>
  <si>
    <t>Responsable: El Director de Rentas y Gestión Tributaria
Periodicidad: trimestralmente
Propósito: Verificar que la asignación de usuarios para los sistemas de información y trámites corresponden a los propósitos y funciones de quienes participan en el proceso.
Cómo se realiza: Solicitando vía correo electrónico a los operadores de las plataformas de información que remitan el listado actualizado de usuarios para verificación.
Desviación: De existir cualquier anomalía con las bases de datos de los sistemas de información en este control se debe reportar al Director de Rentas para realizar los respectivos ajustes.
Evidencia: Correo de solicitud de las bases de datos actualizadas y actas de las reuniones donde se solicite verificación de usuarios.</t>
  </si>
  <si>
    <t>Validar con la superintencia de notariado y registro que los recibos sean pagos en las entidades financieras para continuar con el tramite de anotación en los folios respectivos.</t>
  </si>
  <si>
    <t xml:space="preserve">Responsable: El Director de Rentas y Gestión Tributaria a través sistema de información (webservice)
Periodicidad: En línea 
Propósito: Validar la información en línea con las bases de datos de la Secretaría de Hacienda
Cómo se realiza: En el momento del pago de la factura con el fin de que no se altere la información para generar fraude en el pago
Desviación: Si se observan diferencias en el valor a pagar el funcionario del banco le informa al contribuyente que no puede recibir el pago para evitar cualquier tipo de fraude.
Evidencia: El recibo o numero de cada factura </t>
  </si>
  <si>
    <t>Director de Rentas y Gestión Tributaria
Director de Ejecuciones Fiscales</t>
  </si>
  <si>
    <t>Dirección de Rentas y Gestión Tributaria
Dirección de Ejecuciones Fiscales</t>
  </si>
  <si>
    <t>Subdirector de Atención al Contribuyente 
Director de Ejecuciones Fiscales</t>
  </si>
  <si>
    <t>Carlos Arturo Ballesteros Guzmán 
Luis Augusto Ruiz Quiroga</t>
  </si>
  <si>
    <t>Realizar reunion trimestral con los funcionarios encargados de recibir y dar respuesta o sustentar las solicitudes a través del sistema de getión documental MERCURIO, con el fin de socializar y aclarar  la directriz impartida por el Director de Rentas y Gestión Tributaria; del desarrollo de estas, se suscribirán las correspondientes actas.</t>
  </si>
  <si>
    <r>
      <rPr>
        <b/>
        <sz val="9"/>
        <rFont val="Arial Narrow"/>
        <family val="2"/>
      </rPr>
      <t>Responsable:</t>
    </r>
    <r>
      <rPr>
        <sz val="9"/>
        <rFont val="Arial Narrow"/>
        <family val="2"/>
      </rPr>
      <t xml:space="preserve"> El Subdirector de Atención al Contribuyente y el Director de Ejecuciones Fiscales.
</t>
    </r>
    <r>
      <rPr>
        <b/>
        <sz val="9"/>
        <rFont val="Arial Narrow"/>
        <family val="2"/>
      </rPr>
      <t>Periodicidad:</t>
    </r>
    <r>
      <rPr>
        <sz val="9"/>
        <rFont val="Arial Narrow"/>
        <family val="2"/>
      </rPr>
      <t xml:space="preserve"> Trimestral.
</t>
    </r>
    <r>
      <rPr>
        <b/>
        <sz val="9"/>
        <rFont val="Arial Narrow"/>
        <family val="2"/>
      </rPr>
      <t>Propósito:</t>
    </r>
    <r>
      <rPr>
        <sz val="9"/>
        <rFont val="Arial Narrow"/>
        <family val="2"/>
      </rPr>
      <t xml:space="preserve"> Aplicar la directriz impartida por el Director de Rentas y Gestión Tributaria, respecto de que para realizar cualquier trámite o actuación ante la Administración Tributaria Departamental únicamente se atenderán las solicitudes recibidas por los responsables, representantes legales o apoderados según el caso, validando que quien actúe se encuentre acreditado legalmente. Sin perjuicio, de que cada dependencia o área que integra la Dirección de Rentas y la Dirección de Ejecuciones Fiscales, en ejercicio de sus competencias, realice la validación de las solicitudes reasignadas, a fin de establecer que quien actúa se ecnuentra legalmente acreditado, para proferir la correspondiente respuesta.
</t>
    </r>
    <r>
      <rPr>
        <b/>
        <sz val="9"/>
        <rFont val="Arial Narrow"/>
        <family val="2"/>
      </rPr>
      <t>Cómo se realiza:</t>
    </r>
    <r>
      <rPr>
        <sz val="9"/>
        <rFont val="Arial Narrow"/>
        <family val="2"/>
      </rPr>
      <t xml:space="preserve"> Mediante informe de seguimiento a las solicitudes recibidas a través del sistema de gestión documental MERCURIO, en el cual se detallarán aleatoriamente algunos de los radicados atendidos en el trimestre sobre los cuales se profirió la pertinente respuesta en aplicación a la directriz.
</t>
    </r>
    <r>
      <rPr>
        <b/>
        <sz val="9"/>
        <rFont val="Arial Narrow"/>
        <family val="2"/>
      </rPr>
      <t>Desviación:</t>
    </r>
    <r>
      <rPr>
        <sz val="9"/>
        <rFont val="Arial Narrow"/>
        <family val="2"/>
      </rPr>
      <t xml:space="preserve"> De evidenciarse alguna inconsistencia en este aspecto la dependencia responsable se abstendrá de dar continuidad a la solicitud comunicándole al peticionario que no se encuentra legitimado para la actuación, debiendo por ello que deba aportar el soporte legal que lo faculte según sea el caso.
</t>
    </r>
    <r>
      <rPr>
        <b/>
        <sz val="9"/>
        <rFont val="Arial Narrow"/>
        <family val="2"/>
      </rPr>
      <t>Evidencia:</t>
    </r>
    <r>
      <rPr>
        <sz val="9"/>
        <rFont val="Arial Narrow"/>
        <family val="2"/>
      </rPr>
      <t xml:space="preserve"> Documento contentivo de la información reportada por cada dependencia responsable, generado con base en las solicitudes registradas en el sistema de gestión documental MERCURIO.</t>
    </r>
  </si>
  <si>
    <t xml:space="preserve">Posibilidad de recibir cualquier dádiva o beneficio a nombre propio o de terceros para permitir la evasión de las obligaciones tributarias y de las sanciones o multas impuestas ya sea mediante conductas desplegadas por funcionarios de la Gobernación, por conductas desplegadas por particulares o mixtas que generen fraude afectando el recaudo de los ingresos tributarios del Departamento debido a la manipulación o alteración de la información tributaria y a la debilidad o vulnerabilidad en los controles establecidos a los sistemas de información.   </t>
  </si>
  <si>
    <t>Manipulación o alteración de la información tributaria</t>
  </si>
  <si>
    <t>Inicia con la dirección de la planeación de los programas y procedimientos de declaración, liquidación, fiscalización y determinación oficial de los tributos departamentales, de conformidad con la estructura sustantiva, procedimental y el régimen sancionatorio; continua con las actividades de ejecución coactiva de las obligaciones a favor del Departamento y finaliza con su evaluación y control.</t>
  </si>
  <si>
    <t xml:space="preserve">Administrar, dirigir y controlar la gestión de los tributos y de las rentas monopólicas a favor del departamento de Cundinamarca, así como su determinación oficial y el cobro coactivo de las obligaciones, aplicando los mecanismos necesarios para cumplir las metas presupuestales, financieras y fiscales con el propósito de conseguir los recursos necesarios para la operación óptima de la administración.  </t>
  </si>
  <si>
    <t>Gestión de los Ingresos</t>
  </si>
  <si>
    <t xml:space="preserve">Seguimiento mensual por parte del equipo de trabajo designado en cabeza del Jefe de la Oficina de Asuntos Económicos Internacionales a la participación y gestión de las acciones de internacionalización desarrolladas por parte de las empresas y/o asociaciones seleccionadas en acta de reunión. </t>
  </si>
  <si>
    <t>Responsable:   Jefe  de la Oficina de Asuntos Economicos Internacionales de la  Secretaría de Asuntos Internacionales. 
Periodicidad: Cada vez que  se genere una acción de fortalecimiento, alistamiento o promoción internacional, que estipule la seleccion de un numero especifico de empresas y/o asociaciones a beneficiar.
Propósito:  La selección objetiva y transparente de un número especifico de empresas y/o asociaciones a beneficiar de acuerdo a la acción ofertada.
Cómo se realiza:  Cada vez que se deba seleccionar un número de empresas y/o asociaciones para acceder a las acciones de internacionalización se citará al equipo de trabajo designado en cabeza del Jefe de la Oficina de Asuntos Económicos Internacionales para la revisión del cumplimiento de los requisitos establecidos previamente en los terminos y condiciones publicados en el micrositio de la Secretaría de Asuntos Internacionales y proceder con la selección final dejando constancia en acta de reunión. Una vez tomada la decisión de acuerdo al cronograma se notificaran los resultados via correo electronico a los seleccionados y a traves de los demas medios idoneos de la Secretaría de Asuntos Internacionales. 
Desviación: En caso que algun seleccionado desista de participar en el proceso se seleccionará el siguiente en la lista de acuerdo al orden de evaluación e inscripción al proceso o en caso de no lograr la selección de la totalidad de empresas se dejara constancia en acta de reunión. 
Evidencia:  Publicación de los términos y condiciones en el Micrositio de la Secretaría de Asuntos Internacionales y publicación de los resultados del proceso de selección en los medios establecidos.</t>
  </si>
  <si>
    <t>Posibilidad de recibir o dar cualquier dádiva o beneficio a nombre propio o de terceros para seleccionar empresas sin el cumplimiento de los terminos y condiciones para acceder a las acciones de internacionalización liderados por la Secretaría de Asuntos Internacionales, generando impacto negativo o hallazgos de entes de control.</t>
  </si>
  <si>
    <t>Seleccionar empresas sin el cumplimiento de los terminos y condiciones para acceder a las acciones de internacionalización</t>
  </si>
  <si>
    <t>Impacto negativo o hallazgos de entes de control a la Secretaria de Asuntos Internacionales</t>
  </si>
  <si>
    <t>Inicia con la identificación de actores, necesidades y oportunidades de internacionalización, continúa con la articulación de la oferta y la demanda de los actores identificados, continua con la gestión de alianzas estratégicas y recursos de cooperación técnicos y/o financieros y termina con el análisis de resultados y la toma de acciones.</t>
  </si>
  <si>
    <t>Fortalecer la internacionalización del departamento mediante la gestión de cooperación nacional e internacional para la consecución de recursos de asistencia técnica y financiera y la preparación del territorio en procesos de comercio internacional que favorezcan el desarrollo económico y social de Cundinamarca.</t>
  </si>
  <si>
    <t>Gestión de Asuntos Internacionales</t>
  </si>
  <si>
    <t>Dirección de servicios</t>
  </si>
  <si>
    <t>Gerente de control y vigilancia</t>
  </si>
  <si>
    <t xml:space="preserve">Validar la ejecución de los operativos de tránsito programados por la gerencia de control y vigilancia, queda como evidencia el cronograma de operativos y listado de vehículos inspeccionados. </t>
  </si>
  <si>
    <t>Responsable: El gerente de control y vigilancia de la movilidad
Periodicidad: mensualmente
Propósito: vigilar y controlar la ejecución de los operativos que realizan los agentes de tránsito
Cómo se realiza: a través de la ejecución de los cronogramas y revisión de planillas de evidencia de operativos.
Desviación: en caso de que no se puedan ejecutar los operativos, se replanteará el cronograma o se emitirá una certificación donde se especifique las razones del no cumplimiento de los operativos para el periodo.
Evidencia: Cronograma de operativos y planillas de evidencia de operativos</t>
  </si>
  <si>
    <t>Alexander Ernesto Hortua</t>
  </si>
  <si>
    <t>El gerente de sedes operativas validará la información  de los expedientes de segundas instancias de manera fisica y emitirá una certificación ratificando o desvirtuando la informacion plasmada en el informe.</t>
  </si>
  <si>
    <r>
      <t>Responsable: El profesional especializado de la gerencia de sedes operativas
Periodicidad: mensualmente
Propósito: efectuar seguimiento al inventario de procesos administrativos contravencionales por violación a las normas de tránsito que se encuentran en segunda instancia.
Cómo se realiza: a traves de un informe donde se consolide las contravenciones.</t>
    </r>
    <r>
      <rPr>
        <sz val="9"/>
        <color rgb="FFFF0000"/>
        <rFont val="Arial Narrow"/>
        <family val="2"/>
      </rPr>
      <t xml:space="preserve"> </t>
    </r>
    <r>
      <rPr>
        <sz val="9"/>
        <color theme="1"/>
        <rFont val="Arial Narrow"/>
        <family val="2"/>
      </rPr>
      <t xml:space="preserve">
Desviación: en la eventualidad en que no se pueda dar cumplimiento con el seguimiento a el inventario de procesos administrativos contravencionales por violación a las normas de tránsito que se encuentran en segunda instancia, se requiere mediante correo institucional.
Evidencia: Informe</t>
    </r>
  </si>
  <si>
    <t>El gerente de sedes operativas por medio de correo electronico solicita a la concesion el consolidado por cada sede operativa, que contenga la informacion de las revocatorias, exoneraciones, caducidades y ordenes de comparendos en estados de inspección; para validar la informacion de las actas, suministradas por los coordinadores.</t>
  </si>
  <si>
    <t>Responsable: El Gerente de Sedes Operativas de la Movilidad
Periodicidad:  mensualmente
Propósito: efectuar seguimiento a revocatorias, exoneraciones, caducidades y procesos en estados de inspección en las sedes operativas de la Secretaría de Transporte y Movilidad
Cómo se realiza: El seguimiento se ejecuta mediante un informe con alistamiento previo de la información donde se consolidadan datos de todas las sedes.
Desviación: en caso de que no se efectue el seguimiento a revocatorias, exoneraciones, caducidades y procesos en estados de inspección se hará requerimiento por oficio o correo electronico . 
Evidencia: Informe</t>
  </si>
  <si>
    <t>Posibilidad de recibir cualquier dádiva o beneficio a nombre propio o de terceros para evitar la sanción en los procesos administrativos contravencionales por violación a las normas de tránsito.</t>
  </si>
  <si>
    <t>Manipulación indebida de la informacion de las infracciones a las normas de tránsito</t>
  </si>
  <si>
    <t>Manipulación indebida de las plataformas tecnológicas y sistemas de información.</t>
  </si>
  <si>
    <t>Inicia con la definición de las políticas del sistema de movilidad y transporte; comprende planeación, ordenamiento, desarrollo regional armónico y sostenible con la gestión de los aspectos de tránsito y transporte, seguridad e infraestructura vial y de transporte, concluyendo con la verificación del cumplimiento de las normas, las metas y el logro de la satisfacción de las necesidades de los usuarios.</t>
  </si>
  <si>
    <t>Formular, orientar y liderar el seguimiento, ejecución e implementación de las políticas del sistema de movilidad inteligente en el marco de las competencias departamentales del sector y en sus distintos modos respecto a la promoción, regulación del control del transito para asegurar la organización y mantenimiento del orden en temas de transito y transporte, garantizar la adecuada prestación de servicios, mejorar la movilidad en procura de la preservación de la seguridad vial y la calidad de vida de los habitantes del departamento.</t>
  </si>
  <si>
    <t>Promoción del Transporte y la Movilidad</t>
  </si>
  <si>
    <t>Direccion de política sectorial</t>
  </si>
  <si>
    <t>Director de política sectorial</t>
  </si>
  <si>
    <t>Realizar seguimiento a los trámites radicados para validar el cumplimiento de los requisitos en su ejecución y dejando registro mediante un informe donde se corrobore la información.</t>
  </si>
  <si>
    <t>Responsable: Director de Política Sectorial de la Secretaría de Transporte y Movilidad
Periodicidad: mensualmente
Propósito:  evidenciar el cumplimiento de los requisitos establecidos de los permisos que se adelantan en la dirección de Política Sectorial, teniendo en cuenta la infomación recopilada por el profesional universitario. 
Cómo se realiza: emitiendo certificación del cumplimiento.
Desviación: En caso de que no se evidencie el cump'limiento de los requisitos, se requiere mediante correo institucional u oficios al Director de Polítoca Sectorial.
Evidencia: certificación emitida por la dirección de política sectorial</t>
  </si>
  <si>
    <t>Verificar en la plataforma RUNT que los tramites relacionados en las actas se efectuen conforme lo descrito, queda como evidencia pantallazos de revisión en la plataforma</t>
  </si>
  <si>
    <t>Responsable: Los profesionales universitarios asignados a las sedes operativas de la Secretaría de Transporte y Movilidad
Periodicidad: mensualmente
Propósito: efectuar el seguimiento a los tramites adelantados durante el periodo correspondiente para verificar el cumplimiento de los requisitos y tiempos establecidos. 
Cómo se realiza: en reuniones con los administradores de la concesión encargada de prestar los tramites; se tomará el registro en el sistema de los trámites realizados en el periodo, seleccionando de manera aleatoria algunos de éstos para verificar el cumplimiento de los requisitos y tiempos establecidos. 
Desviación:  en caso de no poderse realizar la reunión de seguimiento a los tramites adelantados, se volverá a programar una nueva fecha de reunión (acta de reunión) que será socializada a través del correo institucional.
Evidencia: Acta de la reunión adelantada con la relación de los trámites verificados de manera aleatoria, con las observaciones a detalle respecto al cumplimiento de requitos y tiempos etstablecidos.</t>
  </si>
  <si>
    <t>Gerente de sedes operativas de transito</t>
  </si>
  <si>
    <t xml:space="preserve">Validar la asignacion y cierre de perfiles en sistema de información, comparando la información de los formatos previamente diligenciados, queda como evidencia la certificacion de asignacion y cierre de perfiles. </t>
  </si>
  <si>
    <r>
      <t>Responsable: El gerente de sedes operativas en tránsito de la Secretaría de Transporte y Movilidad
Periodicidad: mensualmente
Propósito: vigilar y validar la asignación de usuarios de consulta
Cómo se realiza: a través del diligenciamiento de</t>
    </r>
    <r>
      <rPr>
        <sz val="9"/>
        <color rgb="FF00B050"/>
        <rFont val="Arial Narrow"/>
        <family val="2"/>
      </rPr>
      <t xml:space="preserve"> </t>
    </r>
    <r>
      <rPr>
        <sz val="9"/>
        <color theme="1"/>
        <rFont val="Arial Narrow"/>
        <family val="2"/>
      </rPr>
      <t>los formatos para la administración de perfiles-utilización del software de operación 
Desviación: en caso de que no se realice la asignación de usuarios, se emitirá una certificación por parte de la gerencia de sedes operativas en tránsito donde se indique la justifiación de la desviación.
Evidencia: formato de asignación de perfiles.</t>
    </r>
  </si>
  <si>
    <t>Posibilidad de recibir cualquier dádiva o beneficio a nombre propio o de terceros para efectuar de manera irregular o agilizar, trámites, servicios administrativos y/o procesos por infracciones a las normas de tránsito.</t>
  </si>
  <si>
    <t>Manipulación indebida de la información de los tramites que presta la Secretaría de Transporte y Movilidad</t>
  </si>
  <si>
    <t>%</t>
  </si>
  <si>
    <t>Solidez del conjunto de los controles</t>
  </si>
  <si>
    <t>Calificació solidez del conjunto de controles</t>
  </si>
  <si>
    <t>Solidez individual del control</t>
  </si>
  <si>
    <t>Calificación solidez individual del control</t>
  </si>
  <si>
    <t>Ejecución del control</t>
  </si>
  <si>
    <t>Calificación diseño del control</t>
  </si>
  <si>
    <t>Sumatoria de aspectos evaluados</t>
  </si>
  <si>
    <t>Valor</t>
  </si>
  <si>
    <t>1.b</t>
  </si>
  <si>
    <t>1.a</t>
  </si>
  <si>
    <t>¿Generar daño ambiental?</t>
  </si>
  <si>
    <t>¿Afectar la imagen nacional?</t>
  </si>
  <si>
    <t>¿Afectar la imagen regional?</t>
  </si>
  <si>
    <t>¿Ocasionar lesiones físicas o pérdida de vidas humanas?</t>
  </si>
  <si>
    <t>¿Generar pérdida de credibilidad del sector?</t>
  </si>
  <si>
    <t>¿Dar lugar a procesos penales?</t>
  </si>
  <si>
    <t>¿Dar lugar a procesos fiscales?</t>
  </si>
  <si>
    <t xml:space="preserve"> ¿Dar lugar a procesos disciplinarios?</t>
  </si>
  <si>
    <t>¿Dar lugar a procesos sancionatorios?</t>
  </si>
  <si>
    <t>¿Generar intervención de los órganos de control, de la Fiscalía, u otro ente?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</si>
  <si>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</si>
  <si>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</si>
  <si>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</si>
  <si>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</si>
  <si>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</si>
  <si>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</si>
  <si>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</si>
  <si>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</si>
  <si>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¿Afectar al grupo de funcionarios del proceso?</t>
  </si>
  <si>
    <t>Consecuencias</t>
  </si>
  <si>
    <t xml:space="preserve">Registro de Actualizaciones </t>
  </si>
  <si>
    <t>Numero de Riesgo en Aplicativo</t>
  </si>
  <si>
    <t>Fecha Compromiso</t>
  </si>
  <si>
    <t>Fecha Implementación</t>
  </si>
  <si>
    <t>Jefe del Área del Responsable</t>
  </si>
  <si>
    <t>Área del Responsable</t>
  </si>
  <si>
    <t>Cargo del Responsable</t>
  </si>
  <si>
    <t>Nombre del Responsable</t>
  </si>
  <si>
    <t xml:space="preserve">Plan de acción </t>
  </si>
  <si>
    <t>Tratamiento</t>
  </si>
  <si>
    <t>Zona de Riesgo Final</t>
  </si>
  <si>
    <t>Impacto Residual Final</t>
  </si>
  <si>
    <t>Probabilidad Residual Final</t>
  </si>
  <si>
    <t>Desplazamiento probabilidad Residual Final</t>
  </si>
  <si>
    <t>Calificación y solidez del control</t>
  </si>
  <si>
    <t>Aspectos a evaluar del control</t>
  </si>
  <si>
    <t>Descripción del Control</t>
  </si>
  <si>
    <t>No. Control</t>
  </si>
  <si>
    <t>Zona de Riesgo Inherente</t>
  </si>
  <si>
    <t>Impacto 
Inherente</t>
  </si>
  <si>
    <t>Calificación Impacto</t>
  </si>
  <si>
    <t>Suma Afirmaciones</t>
  </si>
  <si>
    <t>Si el Riesgo se materializará podria…</t>
  </si>
  <si>
    <t>Probabilidad Inherente</t>
  </si>
  <si>
    <t>Nivel de probabilidad</t>
  </si>
  <si>
    <t>Clasificación del Riesgo</t>
  </si>
  <si>
    <t>Descripción del Riesgo</t>
  </si>
  <si>
    <t>Causa Raíz</t>
  </si>
  <si>
    <t>Causa Inmediata</t>
  </si>
  <si>
    <t>Alcance</t>
  </si>
  <si>
    <t>Objetivo</t>
  </si>
  <si>
    <t>Proceso</t>
  </si>
  <si>
    <t>Referencia*</t>
  </si>
  <si>
    <t>Plan de Acción</t>
  </si>
  <si>
    <t>Evaluación del riesgo - Valoración de los controles</t>
  </si>
  <si>
    <t>Análisis del riesgo inherente</t>
  </si>
  <si>
    <t>Identificación del riesgo</t>
  </si>
  <si>
    <t xml:space="preserve">Nota: antes de diligenciar, por favor leer la pestaña de "Instructivo". </t>
  </si>
  <si>
    <t>MAPA DE RIESGOS DE CORRUPCIÓN</t>
  </si>
  <si>
    <t>DIRECCIONAMIENTO ESTRATÉGICO Y ARTICULACIÓN GERENCIAL</t>
  </si>
  <si>
    <t>Secretaría de Función Pública - 
Dirección de Administración del Talento Humano
Oficina de Control Interno Disciplinario
Gerencia de Buen Gobierno
Secretaría General - Atención al ciudadano.</t>
  </si>
  <si>
    <t>Secretaría de Función Pública - Dirección de Talento Humano Y Secretaría Jurídica</t>
  </si>
  <si>
    <t xml:space="preserve">
Secretaría de Hacienda</t>
  </si>
  <si>
    <t xml:space="preserve">participar en la gestión interinstitucional para la construcción y seguimiento al plan de trabajo -Sec Juridica 
Participación y apoyo en las mesas de trabajo para la construcción de plan y en el seguimiento de los posibles compromisos adquiridos en dicho plan- Sec Funcion  Publica </t>
  </si>
  <si>
    <r>
      <t>En los procesos contraxctuales que se desarrollen se realizaran   las siguientes acciones: 
a)Verificación de antecedentes: revisión de los antecedentes y requisistos  para identificar posibles sanciones, investigaciones o condenas por prácticas corruptas o delitos relacionados con la contratación pública.
b)Evaluación de la capacidad técnica: Revisión de experiencia, conocimientos y recursos técnicos necesarios para ejecutar el contrato.
c)Evaluación de la capacidad financiera: Evaluación dela capacidad financiera de los oferentes, para asegurarse de que tienen la solvencia necesaria para cumplir con sus obligaciones contractuales.
d)Evaluación de la  capacidad jurídica: Verificación de la capacidad jurídica de los oferentes -</t>
    </r>
    <r>
      <rPr>
        <b/>
        <sz val="11"/>
        <color theme="1"/>
        <rFont val="Calibri"/>
        <family val="2"/>
        <scheme val="minor"/>
      </rPr>
      <t xml:space="preserve"> Sec Juridica</t>
    </r>
    <r>
      <rPr>
        <sz val="11"/>
        <color theme="1"/>
        <rFont val="Calibri"/>
        <family val="2"/>
        <scheme val="minor"/>
      </rPr>
      <t xml:space="preserve">
Realizar reportes y seguimiento desde SIGEP como se viene haciendo (cronograma establecido para cada vigencia) y Aplicativo por la Integridad (declaración de bienes y rentes y conflicto de interés, personas políticamente expuestas) -</t>
    </r>
    <r>
      <rPr>
        <b/>
        <sz val="11"/>
        <color theme="1"/>
        <rFont val="Calibri"/>
        <family val="2"/>
        <scheme val="minor"/>
      </rPr>
      <t xml:space="preserve"> Sec Funcion Publica </t>
    </r>
  </si>
  <si>
    <r>
      <t xml:space="preserve">5. Participación Ciudadana </t>
    </r>
    <r>
      <rPr>
        <sz val="12"/>
        <color theme="1"/>
        <rFont val="Calibri"/>
        <family val="2"/>
        <scheme val="minor"/>
      </rPr>
      <t>e innovación de la Gestión Pública y rendición de cuentas</t>
    </r>
  </si>
  <si>
    <t>Publicar Informe Previo a Audiencia Pública de Rendición de Cuentas de Niños, niñas, adolescentes y jóvenes  y socializarlo por medios digitales a los grupos de interés.</t>
  </si>
  <si>
    <t>Publicar y difundir las convocatorias para participar en los espacios de dialogo y audiencias públicas.
Tiempo: 15 días antes del evento.</t>
  </si>
  <si>
    <t xml:space="preserve">4. Medida de debida 
deligencia </t>
  </si>
  <si>
    <t>3. Promoción a la Legalidad e integridad  a la Ética Pública.</t>
  </si>
  <si>
    <t>HOJA DE RUTA V1
PROGRAMA DE TRANSPARENCIA Y ÉTICA DE LO PÚBLICO 2024</t>
  </si>
  <si>
    <t>Secretaría                     de                     Educación</t>
  </si>
  <si>
    <t xml:space="preserve">Dismución  de los costos de desplazamiento para el usuario y aumento en la eficiencia administrativa </t>
  </si>
  <si>
    <t xml:space="preserve">Realizar gestión para habilitar el pago electrónico a través de PSE </t>
  </si>
  <si>
    <t xml:space="preserve">El pago actualmente se realiza en la sucursal bancaria de manera presencial </t>
  </si>
  <si>
    <t>Pago en linea por PSE</t>
  </si>
  <si>
    <t xml:space="preserve">Tecnólogica </t>
  </si>
  <si>
    <t>Certificado de existencia y representación legal de las instituciones de educación para el trabajo y el desarrollo humano</t>
  </si>
  <si>
    <t>Licencia de funcionamiento para las instituciones promovidas por particulares que ofrezcan el servicio educativo para el trabajo y el desarrollo humano</t>
  </si>
  <si>
    <t>Licencia de funcionamiento de instituciones educativas que ofrezcan programas de educación formal de adultos</t>
  </si>
  <si>
    <t>Licencia de funcionamiento para establecimientos educativos promovidos por particulares para prestar el servicio público educativo en los niveles de preescolar, básica y media</t>
  </si>
  <si>
    <t>PDD
Gestion / Meta de Producto</t>
  </si>
  <si>
    <t>Distribución
Presupuestal</t>
  </si>
  <si>
    <t>Dependencia responsable</t>
  </si>
  <si>
    <t xml:space="preserve">
Beneficio al ciudadano o entidad</t>
  </si>
  <si>
    <t>descripción de la mejora a realizar al trámite, proceso o procedimiento</t>
  </si>
  <si>
    <t>Situación actual</t>
  </si>
  <si>
    <t>Acción especifica de racionalización</t>
  </si>
  <si>
    <t>Tipo de racionalización</t>
  </si>
  <si>
    <t>Nombre del trámite, proceso o procedimiento</t>
  </si>
  <si>
    <t>No</t>
  </si>
  <si>
    <t xml:space="preserve">PLANEACION ESTRATEGIA DE RACIONALIZACION </t>
  </si>
  <si>
    <t/>
  </si>
  <si>
    <t>BOGOTÁ</t>
  </si>
  <si>
    <t>Municipio:</t>
  </si>
  <si>
    <t>CUNDINAMARCA</t>
  </si>
  <si>
    <t>Departamento:</t>
  </si>
  <si>
    <t>Vigencia</t>
  </si>
  <si>
    <t>N/A</t>
  </si>
  <si>
    <t>Sector administrativo:</t>
  </si>
  <si>
    <t>Territorial</t>
  </si>
  <si>
    <t>GOBERNACIÓN DE CUNDINAMARCA</t>
  </si>
  <si>
    <t>Nombre de la entidad:</t>
  </si>
  <si>
    <t>Componente 2: Racionalización de Trámites - Consolidado</t>
  </si>
  <si>
    <t xml:space="preserve">FORMATO PLAN ANTICORRUPCIÓN Y DE ATENCIÓN AL CIUDADANO  </t>
  </si>
  <si>
    <t>Registro y autorizacion de titulos en el area de salud</t>
  </si>
  <si>
    <t>Tecnologica</t>
  </si>
  <si>
    <t xml:space="preserve">Pago en linea a traves del boton de pago PSE </t>
  </si>
  <si>
    <t>El Pago del tramite se realiza de manera presencial en banco y a la cuenta definida por la Gobernación</t>
  </si>
  <si>
    <t>Habilitar pago por PSE mediante el cual los usuarios podran hacer sus pagos en linea a traves de internet</t>
  </si>
  <si>
    <t>Ampliación de opciones de pago, respuesta inmediata, evitar desplazamientos al usuario y costos, transparencia</t>
  </si>
  <si>
    <t>Secretaria de Salud</t>
  </si>
  <si>
    <t>Recursos Propios</t>
  </si>
  <si>
    <t>Fortaleciendo el Sistema</t>
  </si>
  <si>
    <t xml:space="preserve">Racionalización de Trámites </t>
  </si>
  <si>
    <t xml:space="preserve">Fecha de Aprobación: </t>
  </si>
  <si>
    <t xml:space="preserve">Código:                    </t>
  </si>
  <si>
    <t xml:space="preserve">Versión: </t>
  </si>
  <si>
    <t xml:space="preserve">Código: </t>
  </si>
  <si>
    <t xml:space="preserve">Fecha de aprobación:  </t>
  </si>
  <si>
    <t>Establecer  estrategias dirigidas a socializar y apropiar nuestro código de integridad.</t>
  </si>
  <si>
    <t>Brindar capacitación sobre Gestión preventiva de conflicto de interés</t>
  </si>
  <si>
    <r>
      <t xml:space="preserve">Identificar los procesos con mayor exposición a este tipo de riesgo  </t>
    </r>
    <r>
      <rPr>
        <sz val="12"/>
        <color theme="1"/>
        <rFont val="Calibri"/>
        <family val="2"/>
        <scheme val="minor"/>
      </rPr>
      <t>Implementar criterios de focalización y priorización para la identificación de beneficiarios de las metas del plan de desarrollo</t>
    </r>
  </si>
  <si>
    <r>
      <t xml:space="preserve">                               </t>
    </r>
    <r>
      <rPr>
        <sz val="12"/>
        <color theme="1"/>
        <rFont val="Calibri"/>
        <family val="2"/>
        <scheme val="minor"/>
      </rPr>
      <t xml:space="preserve">Promover la elaboración de informes con lenguaje claro, de acuerdo con el grupo poblacional a quien va dirigido
</t>
    </r>
  </si>
  <si>
    <t>Impuesto al degüello de ganado mayor</t>
  </si>
  <si>
    <t>Tecnológica</t>
  </si>
  <si>
    <t>Pago en línea por PSE</t>
  </si>
  <si>
    <t>El Pago se realiza de manera presencial en los puntos de pago definidos por la Gobernación</t>
  </si>
  <si>
    <t>Ampliación de los canales de atención, evitar desplazamientos al usuario y reducir costos</t>
  </si>
  <si>
    <t>Sobretasa departamental a la gasolina motor</t>
  </si>
  <si>
    <t>Solicitud de Desestampillaje o Reposición de Estampillas de Productos Gravados con el Impuesto al Consumo</t>
  </si>
  <si>
    <t>Impuesto sobre Vehiculos automotores</t>
  </si>
  <si>
    <t>Seguimiento al tramite a traves de linea telefónica con tecnologia IP</t>
  </si>
  <si>
    <t>No existe una linea telefonica con tecnologia IP que permita realizar seguimiento al tramite</t>
  </si>
  <si>
    <t xml:space="preserve">Habilitar una linea telefónica con tecnologia IP para realizar seguimiento al tramite </t>
  </si>
  <si>
    <t>Ampliacion de los canales para realizar seguimiento electronicamente al tramite, evitando desplazamientos para el usuario y reducir costos</t>
  </si>
  <si>
    <t>Seguimiento al trámite a traves de APP en dispositivos móviles</t>
  </si>
  <si>
    <t>No existe una APP  que permita realizar seguimiento al tramite</t>
  </si>
  <si>
    <t xml:space="preserve">Implementar una APP para realizar seguimiento al tramite </t>
  </si>
  <si>
    <t>Impuesto de Registro</t>
  </si>
  <si>
    <t xml:space="preserve">
Fecha final
</t>
  </si>
  <si>
    <t>Secretaría de Gobierno - Dirección de Asuntos Municipales
Secretaría de Tics</t>
  </si>
  <si>
    <t>6.10 Estandarización de datos
abiertos para intercambio de
información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</si>
</sst>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 #,##0.00_-;\-&quot;$&quot;\ * #,##0.00_-;_-&quot;$&quot;\ * &quot;-&quot;??_-;_-@_-"/>
    <numFmt numFmtId="43" formatCode="_-* #,##0.00_-;\-* #,##0.00_-;_-* &quot;-&quot;??_-;_-@_-"/>
    <numFmt numFmtId="164" formatCode="_-* #,##0.000_-;\-* #,##0.000_-;_-* &quot;-&quot;??_-;_-@_-"/>
    <numFmt numFmtId="165" formatCode="_-* #,##0.00_-;\-* #,##0.00_-;_-* &quot;-&quot;??_-;_-@"/>
    <numFmt numFmtId="166" formatCode="_-* #,##0.000_-;\-* #,##0.000_-;_-* &quot;-&quot;??_-;_-@"/>
    <numFmt numFmtId="167" formatCode="d/m/yyyy"/>
  </numFmts>
  <fonts count="6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1"/>
      <name val="Calibri"/>
      <family val="2"/>
      <scheme val="minor"/>
    </font>
    <font>
      <sz val="12"/>
      <color rgb="FF000000"/>
      <name val="Calibri"/>
      <family val="2"/>
      <scheme val="minor"/>
    </font>
    <font>
      <sz val="12"/>
      <color theme="1"/>
      <name val="Calibri (Cuerpo)"/>
    </font>
    <font>
      <b/>
      <sz val="11"/>
      <color theme="1"/>
      <name val="Calibri"/>
      <family val="2"/>
      <scheme val="minor"/>
    </font>
    <font>
      <sz val="11"/>
      <color theme="1"/>
      <name val="Arial"/>
      <family val="2"/>
    </font>
    <font>
      <sz val="11"/>
      <name val="Calibri"/>
      <family val="2"/>
      <scheme val="minor"/>
    </font>
    <font>
      <sz val="11"/>
      <name val="Arial Narrow"/>
      <family val="2"/>
    </font>
    <font>
      <sz val="11"/>
      <color theme="1"/>
      <name val="Arial Narrow"/>
      <family val="2"/>
    </font>
    <font>
      <b/>
      <sz val="11"/>
      <color theme="1"/>
      <name val="Arial Narrow"/>
      <family val="2"/>
    </font>
    <font>
      <sz val="11"/>
      <name val="Arial Narrow"/>
      <family val="2"/>
    </font>
    <font>
      <sz val="9"/>
      <color theme="1"/>
      <name val="Arial Narrow"/>
      <family val="2"/>
    </font>
    <font>
      <sz val="11"/>
      <color theme="1"/>
      <name val="Arial Narrow"/>
      <family val="2"/>
    </font>
    <font>
      <b/>
      <sz val="11"/>
      <name val="Arial Narrow"/>
      <family val="2"/>
    </font>
    <font>
      <sz val="9"/>
      <name val="Arial Narrow"/>
      <family val="2"/>
    </font>
    <font>
      <b/>
      <sz val="11"/>
      <color theme="1"/>
      <name val="Arial Narrow"/>
      <family val="2"/>
    </font>
    <font>
      <b/>
      <sz val="9"/>
      <name val="Arial Narrow"/>
      <family val="2"/>
    </font>
    <font>
      <sz val="11"/>
      <name val="Calibri"/>
      <family val="2"/>
    </font>
    <font>
      <sz val="12"/>
      <name val="Arial Narrow"/>
      <family val="2"/>
    </font>
    <font>
      <sz val="9"/>
      <color rgb="FFFF0000"/>
      <name val="Arial Narrow"/>
      <family val="2"/>
    </font>
    <font>
      <sz val="10"/>
      <color rgb="FF000000"/>
      <name val="Arial"/>
      <family val="2"/>
    </font>
    <font>
      <sz val="11"/>
      <color rgb="FF000000"/>
      <name val="Arial Narrow"/>
      <family val="2"/>
    </font>
    <font>
      <sz val="11"/>
      <color theme="1"/>
      <name val="Calibri"/>
      <family val="2"/>
    </font>
    <font>
      <sz val="11"/>
      <color rgb="FF000000"/>
      <name val="Arial Narrow"/>
      <family val="2"/>
    </font>
    <font>
      <sz val="11"/>
      <name val="Arial Narrow"/>
      <family val="2"/>
    </font>
    <font>
      <sz val="9"/>
      <color rgb="FF000000"/>
      <name val="Arial Narrow"/>
      <family val="2"/>
    </font>
    <font>
      <sz val="11"/>
      <name val="Calibri"/>
      <family val="2"/>
    </font>
    <font>
      <sz val="9"/>
      <color rgb="FF000000"/>
      <name val="Arial Narrow"/>
      <family val="2"/>
    </font>
    <font>
      <sz val="9"/>
      <color rgb="FF000000"/>
      <name val="&quot;Arial Narrow&quot;"/>
    </font>
    <font>
      <sz val="9"/>
      <name val="&quot;Arial Narrow&quot;"/>
    </font>
    <font>
      <sz val="11"/>
      <color rgb="FFFF0000"/>
      <name val="Arial Narrow"/>
      <family val="2"/>
    </font>
    <font>
      <b/>
      <sz val="11"/>
      <color rgb="FF000000"/>
      <name val="Arial Narrow"/>
      <family val="2"/>
    </font>
    <font>
      <sz val="9"/>
      <name val="Arial Narrow"/>
      <family val="2"/>
    </font>
    <font>
      <sz val="9"/>
      <color rgb="FF38761D"/>
      <name val="Arial Narrow"/>
      <family val="2"/>
    </font>
    <font>
      <sz val="11"/>
      <color rgb="FF000000"/>
      <name val="Calibri"/>
      <family val="2"/>
    </font>
    <font>
      <sz val="11"/>
      <color theme="1"/>
      <name val="Calibri"/>
      <family val="2"/>
      <scheme val="minor"/>
    </font>
    <font>
      <sz val="12"/>
      <name val="Arial"/>
      <family val="2"/>
    </font>
    <font>
      <sz val="11"/>
      <color theme="1"/>
      <name val="Arial Narrow"/>
      <family val="2"/>
    </font>
    <font>
      <sz val="9"/>
      <color theme="1"/>
      <name val="Arial Narrow"/>
      <family val="2"/>
    </font>
    <font>
      <sz val="9"/>
      <color rgb="FF00B050"/>
      <name val="Arial Narrow"/>
      <family val="2"/>
    </font>
    <font>
      <b/>
      <sz val="10"/>
      <name val="Arial Narrow"/>
      <family val="2"/>
    </font>
    <font>
      <b/>
      <sz val="14"/>
      <name val="Calibri"/>
      <family val="2"/>
    </font>
    <font>
      <b/>
      <sz val="14"/>
      <name val="Arial Narrow"/>
      <family val="2"/>
    </font>
    <font>
      <b/>
      <sz val="11"/>
      <color rgb="FFFFFFFF"/>
      <name val="Arial Narrow"/>
      <family val="2"/>
    </font>
    <font>
      <sz val="14"/>
      <name val="Arial Narrow"/>
      <family val="2"/>
    </font>
    <font>
      <b/>
      <sz val="11"/>
      <name val="Calibri"/>
      <family val="2"/>
    </font>
    <font>
      <sz val="10"/>
      <color theme="1"/>
      <name val="Arial"/>
      <family val="2"/>
    </font>
    <font>
      <sz val="11"/>
      <name val="Calibri"/>
      <scheme val="minor"/>
    </font>
    <font>
      <sz val="16"/>
      <name val="Arial"/>
      <family val="2"/>
    </font>
    <font>
      <b/>
      <sz val="16"/>
      <name val="Arial"/>
      <family val="2"/>
    </font>
    <font>
      <b/>
      <sz val="16"/>
      <color rgb="FF000000"/>
      <name val="Arial"/>
      <family val="2"/>
    </font>
    <font>
      <sz val="16"/>
      <color rgb="FF000000"/>
      <name val="Arial"/>
      <family val="2"/>
    </font>
    <font>
      <b/>
      <sz val="16"/>
      <color rgb="FF333300"/>
      <name val="Arial"/>
      <family val="2"/>
    </font>
    <font>
      <sz val="16"/>
      <color theme="1"/>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0"/>
        <bgColor theme="0"/>
      </patternFill>
    </fill>
    <fill>
      <patternFill patternType="solid">
        <fgColor rgb="FFFFFFFF"/>
        <bgColor rgb="FFFFFFFF"/>
      </patternFill>
    </fill>
    <fill>
      <patternFill patternType="solid">
        <fgColor rgb="FFFFFF00"/>
        <bgColor rgb="FFFFFF00"/>
      </patternFill>
    </fill>
    <fill>
      <patternFill patternType="solid">
        <fgColor rgb="FF2F5496"/>
        <bgColor rgb="FF2F5496"/>
      </patternFill>
    </fill>
    <fill>
      <patternFill patternType="solid">
        <fgColor rgb="FFD6DCE4"/>
        <bgColor rgb="FFD6DCE4"/>
      </patternFill>
    </fill>
    <fill>
      <patternFill patternType="solid">
        <fgColor theme="2" tint="-9.9978637043366805E-2"/>
        <bgColor indexed="64"/>
      </patternFill>
    </fill>
    <fill>
      <patternFill patternType="solid">
        <fgColor rgb="FFCCCCCC"/>
        <bgColor rgb="FFCCCCCC"/>
      </patternFill>
    </fill>
    <fill>
      <patternFill patternType="solid">
        <fgColor rgb="FFBDD6EE"/>
        <bgColor rgb="FFBDD6EE"/>
      </patternFill>
    </fill>
    <fill>
      <patternFill patternType="solid">
        <fgColor rgb="FFFFFFFF"/>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theme="4"/>
      </left>
      <right style="thin">
        <color indexed="64"/>
      </right>
      <top style="medium">
        <color theme="4"/>
      </top>
      <bottom style="thin">
        <color indexed="64"/>
      </bottom>
      <diagonal/>
    </border>
    <border>
      <left style="medium">
        <color theme="4"/>
      </left>
      <right style="thin">
        <color indexed="64"/>
      </right>
      <top/>
      <bottom style="thin">
        <color indexed="64"/>
      </bottom>
      <diagonal/>
    </border>
    <border>
      <left style="medium">
        <color theme="4"/>
      </left>
      <right style="thin">
        <color indexed="64"/>
      </right>
      <top style="thin">
        <color indexed="64"/>
      </top>
      <bottom style="thin">
        <color indexed="64"/>
      </bottom>
      <diagonal/>
    </border>
    <border>
      <left style="medium">
        <color theme="4"/>
      </left>
      <right style="thin">
        <color indexed="64"/>
      </right>
      <top style="thin">
        <color indexed="64"/>
      </top>
      <bottom style="medium">
        <color theme="4"/>
      </bottom>
      <diagonal/>
    </border>
    <border>
      <left style="thin">
        <color indexed="64"/>
      </left>
      <right style="thin">
        <color indexed="64"/>
      </right>
      <top style="medium">
        <color theme="4"/>
      </top>
      <bottom style="thin">
        <color indexed="64"/>
      </bottom>
      <diagonal/>
    </border>
    <border>
      <left style="thin">
        <color indexed="64"/>
      </left>
      <right style="thin">
        <color indexed="64"/>
      </right>
      <top style="thin">
        <color indexed="64"/>
      </top>
      <bottom style="medium">
        <color theme="4"/>
      </bottom>
      <diagonal/>
    </border>
    <border>
      <left style="thin">
        <color indexed="64"/>
      </left>
      <right style="thin">
        <color indexed="64"/>
      </right>
      <top/>
      <bottom style="medium">
        <color theme="4"/>
      </bottom>
      <diagonal/>
    </border>
    <border>
      <left style="dashed">
        <color theme="9" tint="-0.24994659260841701"/>
      </left>
      <right style="dashed">
        <color theme="9" tint="-0.24994659260841701"/>
      </right>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right style="dashed">
        <color theme="9" tint="-0.24994659260841701"/>
      </right>
      <top/>
      <bottom/>
      <diagonal/>
    </border>
    <border>
      <left/>
      <right style="dashed">
        <color theme="9" tint="-0.24994659260841701"/>
      </right>
      <top style="dotted">
        <color rgb="FF548135"/>
      </top>
      <bottom/>
      <diagonal/>
    </border>
    <border>
      <left style="dotted">
        <color rgb="FF548135"/>
      </left>
      <right style="dotted">
        <color rgb="FF548135"/>
      </right>
      <top/>
      <bottom/>
      <diagonal/>
    </border>
    <border>
      <left style="dashed">
        <color theme="9" tint="-0.24994659260841701"/>
      </left>
      <right/>
      <top/>
      <bottom/>
      <diagonal/>
    </border>
    <border>
      <left style="dotted">
        <color rgb="FF548135"/>
      </left>
      <right style="dotted">
        <color rgb="FF548135"/>
      </right>
      <top style="dotted">
        <color rgb="FF548135"/>
      </top>
      <bottom/>
      <diagonal/>
    </border>
    <border>
      <left style="dashed">
        <color theme="9" tint="-0.24994659260841701"/>
      </left>
      <right style="dashed">
        <color theme="9" tint="-0.24994659260841701"/>
      </right>
      <top style="dotted">
        <color rgb="FF548135"/>
      </top>
      <bottom/>
      <diagonal/>
    </border>
    <border>
      <left style="dashed">
        <color theme="9" tint="-0.24994659260841701"/>
      </left>
      <right/>
      <top style="dashed">
        <color theme="9" tint="-0.24994659260841701"/>
      </top>
      <bottom/>
      <diagonal/>
    </border>
    <border>
      <left style="dotted">
        <color rgb="FF548135"/>
      </left>
      <right style="dotted">
        <color rgb="FF548135"/>
      </right>
      <top style="dotted">
        <color rgb="FF548135"/>
      </top>
      <bottom style="dotted">
        <color rgb="FF548135"/>
      </bottom>
      <diagonal/>
    </border>
    <border>
      <left style="dotted">
        <color rgb="FF548135"/>
      </left>
      <right style="dotted">
        <color rgb="FF548135"/>
      </right>
      <top/>
      <bottom style="dotted">
        <color rgb="FF548135"/>
      </bottom>
      <diagonal/>
    </border>
    <border>
      <left/>
      <right style="dotted">
        <color rgb="FF548135"/>
      </right>
      <top/>
      <bottom/>
      <diagonal/>
    </border>
    <border>
      <left/>
      <right style="dotted">
        <color rgb="FF548135"/>
      </right>
      <top style="dotted">
        <color rgb="FF548135"/>
      </top>
      <bottom style="dotted">
        <color rgb="FF548135"/>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dotted">
        <color rgb="FF548135"/>
      </left>
      <right/>
      <top style="dotted">
        <color indexed="64"/>
      </top>
      <bottom style="dotted">
        <color rgb="FF548135"/>
      </bottom>
      <diagonal/>
    </border>
    <border>
      <left style="hair">
        <color indexed="64"/>
      </left>
      <right style="hair">
        <color indexed="64"/>
      </right>
      <top style="hair">
        <color indexed="64"/>
      </top>
      <bottom style="hair">
        <color indexed="64"/>
      </bottom>
      <diagonal/>
    </border>
    <border>
      <left style="dashed">
        <color theme="9" tint="-0.24994659260841701"/>
      </left>
      <right style="dotted">
        <color rgb="FF548135"/>
      </right>
      <top style="dotted">
        <color rgb="FF548135"/>
      </top>
      <bottom/>
      <diagonal/>
    </border>
    <border>
      <left style="dotted">
        <color rgb="FFE46C0A"/>
      </left>
      <right style="dotted">
        <color rgb="FFE46C0A"/>
      </right>
      <top style="dotted">
        <color rgb="FFE46C0A"/>
      </top>
      <bottom style="dotted">
        <color rgb="FFE46C0A"/>
      </bottom>
      <diagonal/>
    </border>
    <border>
      <left style="dotted">
        <color rgb="FF548135"/>
      </left>
      <right/>
      <top style="dotted">
        <color rgb="FF548135"/>
      </top>
      <bottom style="dotted">
        <color rgb="FF548135"/>
      </bottom>
      <diagonal/>
    </border>
    <border>
      <left style="thin">
        <color rgb="FF000000"/>
      </left>
      <right style="dotted">
        <color rgb="FF548135"/>
      </right>
      <top/>
      <bottom style="dotted">
        <color rgb="FF548135"/>
      </bottom>
      <diagonal/>
    </border>
    <border>
      <left style="thin">
        <color rgb="FF000000"/>
      </left>
      <right style="thin">
        <color rgb="FF000000"/>
      </right>
      <top style="thin">
        <color rgb="FF000000"/>
      </top>
      <bottom/>
      <diagonal/>
    </border>
    <border>
      <left style="dotted">
        <color rgb="FF548135"/>
      </left>
      <right style="thin">
        <color rgb="FF000000"/>
      </right>
      <top/>
      <bottom style="dotted">
        <color rgb="FF548135"/>
      </bottom>
      <diagonal/>
    </border>
    <border>
      <left/>
      <right style="dotted">
        <color rgb="FF548135"/>
      </right>
      <top style="dotted">
        <color rgb="FF548135"/>
      </top>
      <bottom/>
      <diagonal/>
    </border>
    <border>
      <left/>
      <right/>
      <top style="dotted">
        <color rgb="FF548135"/>
      </top>
      <bottom/>
      <diagonal/>
    </border>
    <border>
      <left/>
      <right/>
      <top style="dotted">
        <color rgb="FF548135"/>
      </top>
      <bottom style="dotted">
        <color rgb="FF548135"/>
      </bottom>
      <diagonal/>
    </border>
    <border>
      <left style="thin">
        <color rgb="FF000000"/>
      </left>
      <right style="dotted">
        <color rgb="FF548135"/>
      </right>
      <top style="dotted">
        <color rgb="FF548135"/>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dotted">
        <color rgb="FF548135"/>
      </left>
      <right style="thin">
        <color rgb="FF000000"/>
      </right>
      <top style="dotted">
        <color rgb="FF548135"/>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diagonal/>
    </border>
    <border>
      <left style="medium">
        <color rgb="FF000000"/>
      </left>
      <right style="thin">
        <color rgb="FF000000"/>
      </right>
      <top style="medium">
        <color rgb="FF000000"/>
      </top>
      <bottom/>
      <diagonal/>
    </border>
    <border>
      <left/>
      <right style="medium">
        <color indexed="64"/>
      </right>
      <top style="medium">
        <color indexed="64"/>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indexed="64"/>
      </right>
      <top/>
      <bottom/>
      <diagonal/>
    </border>
    <border>
      <left style="medium">
        <color rgb="FF000000"/>
      </left>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
      <left/>
      <right style="medium">
        <color rgb="FF000000"/>
      </right>
      <top style="medium">
        <color rgb="FF000000"/>
      </top>
      <bottom style="medium">
        <color rgb="FF000000"/>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style="medium">
        <color rgb="FF000000"/>
      </top>
      <bottom/>
      <diagonal/>
    </border>
    <border>
      <left style="medium">
        <color auto="1"/>
      </left>
      <right/>
      <top style="medium">
        <color rgb="FF000000"/>
      </top>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rgb="FF2E75B5"/>
      </left>
      <right/>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auto="1"/>
      </left>
      <right/>
      <top style="medium">
        <color auto="1"/>
      </top>
      <bottom style="medium">
        <color auto="1"/>
      </bottom>
      <diagonal/>
    </border>
    <border>
      <left style="thin">
        <color rgb="FF000000"/>
      </left>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top style="medium">
        <color indexed="64"/>
      </top>
      <bottom style="medium">
        <color auto="1"/>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top style="medium">
        <color rgb="FF000000"/>
      </top>
      <bottom style="thin">
        <color indexed="64"/>
      </bottom>
      <diagonal/>
    </border>
    <border>
      <left/>
      <right style="thin">
        <color rgb="FF000000"/>
      </right>
      <top style="medium">
        <color rgb="FF000000"/>
      </top>
      <bottom style="thin">
        <color indexed="64"/>
      </bottom>
      <diagonal/>
    </border>
    <border>
      <left/>
      <right/>
      <top style="medium">
        <color rgb="FF000000"/>
      </top>
      <bottom style="thin">
        <color indexed="64"/>
      </bottom>
      <diagonal/>
    </border>
  </borders>
  <cellStyleXfs count="28">
    <xf numFmtId="0" fontId="0" fillId="0" borderId="0"/>
    <xf numFmtId="0" fontId="6" fillId="0" borderId="0"/>
    <xf numFmtId="0" fontId="13" fillId="0" borderId="0"/>
    <xf numFmtId="9" fontId="8" fillId="0" borderId="0" applyFont="0" applyFill="0" applyBorder="0" applyAlignment="0" applyProtection="0"/>
    <xf numFmtId="43" fontId="1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3" fillId="0" borderId="0"/>
    <xf numFmtId="0" fontId="8" fillId="0" borderId="0"/>
    <xf numFmtId="0" fontId="42" fillId="0" borderId="0"/>
    <xf numFmtId="0" fontId="54" fillId="0" borderId="0"/>
    <xf numFmtId="44" fontId="3" fillId="0" borderId="0" applyFont="0" applyFill="0" applyBorder="0" applyAlignment="0" applyProtection="0"/>
    <xf numFmtId="44" fontId="3" fillId="0" borderId="0" applyFont="0" applyFill="0" applyBorder="0" applyAlignment="0" applyProtection="0"/>
    <xf numFmtId="0" fontId="8" fillId="0" borderId="0"/>
    <xf numFmtId="0" fontId="3" fillId="0" borderId="0"/>
    <xf numFmtId="44" fontId="8" fillId="0" borderId="0" applyFont="0" applyFill="0" applyBorder="0" applyAlignment="0" applyProtection="0"/>
    <xf numFmtId="44" fontId="54" fillId="0" borderId="0" applyFont="0" applyFill="0" applyBorder="0" applyAlignment="0" applyProtection="0"/>
  </cellStyleXfs>
  <cellXfs count="529">
    <xf numFmtId="0" fontId="0" fillId="0" borderId="0" xfId="0"/>
    <xf numFmtId="0" fontId="0" fillId="0" borderId="1" xfId="0" applyBorder="1"/>
    <xf numFmtId="0" fontId="0" fillId="0" borderId="1" xfId="0" applyBorder="1" applyAlignment="1">
      <alignment vertical="center"/>
    </xf>
    <xf numFmtId="0" fontId="0" fillId="0" borderId="1" xfId="0" applyBorder="1" applyAlignment="1">
      <alignment horizontal="center" vertical="center"/>
    </xf>
    <xf numFmtId="0" fontId="9"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wrapText="1"/>
    </xf>
    <xf numFmtId="0" fontId="13" fillId="0" borderId="0" xfId="2"/>
    <xf numFmtId="0" fontId="13" fillId="0" borderId="0" xfId="2" applyAlignment="1">
      <alignment vertical="center"/>
    </xf>
    <xf numFmtId="0" fontId="14" fillId="0" borderId="0" xfId="2" applyFont="1" applyAlignment="1">
      <alignment wrapText="1"/>
    </xf>
    <xf numFmtId="0" fontId="14" fillId="0" borderId="0" xfId="2" applyFont="1" applyAlignment="1">
      <alignment vertical="center" wrapText="1"/>
    </xf>
    <xf numFmtId="0" fontId="14" fillId="0" borderId="0" xfId="2" applyFont="1" applyAlignment="1">
      <alignment horizontal="center" wrapText="1"/>
    </xf>
    <xf numFmtId="0" fontId="14" fillId="0" borderId="0" xfId="2" applyFont="1" applyAlignment="1">
      <alignment horizontal="center" vertical="center" wrapText="1"/>
    </xf>
    <xf numFmtId="0" fontId="15" fillId="0" borderId="0" xfId="2" applyFont="1" applyAlignment="1" applyProtection="1">
      <alignment horizontal="center" vertical="center"/>
      <protection locked="0"/>
    </xf>
    <xf numFmtId="0" fontId="15" fillId="0" borderId="0" xfId="2" applyFont="1" applyAlignment="1" applyProtection="1">
      <alignment horizontal="center" vertical="center" wrapText="1"/>
      <protection locked="0"/>
    </xf>
    <xf numFmtId="14" fontId="15" fillId="0" borderId="0" xfId="2" applyNumberFormat="1" applyFont="1" applyAlignment="1" applyProtection="1">
      <alignment horizontal="center" vertical="center" wrapText="1"/>
      <protection locked="0"/>
    </xf>
    <xf numFmtId="0" fontId="15" fillId="0" borderId="0" xfId="2" applyFont="1" applyAlignment="1" applyProtection="1">
      <alignment horizontal="center" vertical="center" textRotation="90"/>
      <protection locked="0"/>
    </xf>
    <xf numFmtId="0" fontId="16" fillId="0" borderId="0" xfId="2" applyFont="1" applyAlignment="1" applyProtection="1">
      <alignment horizontal="center" vertical="center" textRotation="90"/>
      <protection hidden="1"/>
    </xf>
    <xf numFmtId="9" fontId="15" fillId="0" borderId="0" xfId="2" applyNumberFormat="1" applyFont="1" applyAlignment="1" applyProtection="1">
      <alignment horizontal="center" vertical="center"/>
      <protection hidden="1"/>
    </xf>
    <xf numFmtId="0" fontId="16" fillId="0" borderId="0" xfId="2" applyFont="1" applyAlignment="1" applyProtection="1">
      <alignment horizontal="center" vertical="center" textRotation="90" wrapText="1"/>
      <protection hidden="1"/>
    </xf>
    <xf numFmtId="0" fontId="15" fillId="0" borderId="0" xfId="2" applyFont="1" applyAlignment="1">
      <alignment horizontal="center" vertical="center" textRotation="90"/>
    </xf>
    <xf numFmtId="1" fontId="15" fillId="0" borderId="0" xfId="3" applyNumberFormat="1" applyFont="1" applyBorder="1" applyAlignment="1" applyProtection="1">
      <alignment horizontal="center" vertical="center" textRotation="90"/>
    </xf>
    <xf numFmtId="0" fontId="15" fillId="0" borderId="0" xfId="2" applyFont="1" applyAlignment="1" applyProtection="1">
      <alignment horizontal="center" vertical="center" textRotation="90" wrapText="1"/>
      <protection locked="0"/>
    </xf>
    <xf numFmtId="0" fontId="17" fillId="0" borderId="0" xfId="2" applyFont="1" applyAlignment="1">
      <alignment horizontal="center" vertical="center" textRotation="90"/>
    </xf>
    <xf numFmtId="0" fontId="18" fillId="0" borderId="0" xfId="2" applyFont="1" applyAlignment="1" applyProtection="1">
      <alignment horizontal="justify" vertical="center" wrapText="1"/>
      <protection locked="0"/>
    </xf>
    <xf numFmtId="0" fontId="16" fillId="0" borderId="0" xfId="2" applyFont="1" applyAlignment="1" applyProtection="1">
      <alignment horizontal="center" vertical="center" wrapText="1"/>
      <protection hidden="1"/>
    </xf>
    <xf numFmtId="9" fontId="15" fillId="0" borderId="0" xfId="2" applyNumberFormat="1" applyFont="1" applyAlignment="1" applyProtection="1">
      <alignment horizontal="center" vertical="center" wrapText="1"/>
      <protection hidden="1"/>
    </xf>
    <xf numFmtId="43" fontId="15" fillId="0" borderId="0" xfId="4" applyFont="1" applyBorder="1" applyAlignment="1" applyProtection="1">
      <alignment horizontal="center" vertical="center" wrapText="1"/>
      <protection locked="0"/>
    </xf>
    <xf numFmtId="164" fontId="15" fillId="0" borderId="0" xfId="4" applyNumberFormat="1" applyFont="1" applyBorder="1" applyAlignment="1" applyProtection="1">
      <alignment horizontal="center" vertical="center" wrapText="1"/>
      <protection locked="0"/>
    </xf>
    <xf numFmtId="9" fontId="19" fillId="0" borderId="0" xfId="2" applyNumberFormat="1" applyFont="1" applyAlignment="1" applyProtection="1">
      <alignment horizontal="center" vertical="center" wrapText="1"/>
      <protection locked="0"/>
    </xf>
    <xf numFmtId="9" fontId="19" fillId="0" borderId="0" xfId="2" applyNumberFormat="1" applyFont="1" applyAlignment="1" applyProtection="1">
      <alignment horizontal="center" vertical="center" wrapText="1"/>
      <protection hidden="1"/>
    </xf>
    <xf numFmtId="0" fontId="19" fillId="0" borderId="0" xfId="2" applyFont="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16" fillId="0" borderId="20" xfId="2" applyFont="1" applyBorder="1" applyAlignment="1" applyProtection="1">
      <alignment vertical="center" wrapText="1"/>
      <protection hidden="1"/>
    </xf>
    <xf numFmtId="0" fontId="20" fillId="0" borderId="0" xfId="2" applyFont="1" applyAlignment="1">
      <alignment horizontal="left" vertical="center"/>
    </xf>
    <xf numFmtId="14" fontId="19" fillId="0" borderId="21" xfId="2" applyNumberFormat="1" applyFont="1" applyBorder="1" applyAlignment="1" applyProtection="1">
      <alignment horizontal="center" vertical="center" wrapText="1"/>
      <protection locked="0"/>
    </xf>
    <xf numFmtId="0" fontId="14" fillId="0" borderId="21" xfId="2" applyFont="1" applyBorder="1" applyAlignment="1" applyProtection="1">
      <alignment horizontal="center" vertical="center" wrapText="1"/>
      <protection locked="0"/>
    </xf>
    <xf numFmtId="0" fontId="14" fillId="0" borderId="22" xfId="2" applyFont="1" applyBorder="1" applyAlignment="1" applyProtection="1">
      <alignment horizontal="center" vertical="center" textRotation="90"/>
      <protection locked="0"/>
    </xf>
    <xf numFmtId="0" fontId="20" fillId="0" borderId="22" xfId="2" applyFont="1" applyBorder="1" applyAlignment="1" applyProtection="1">
      <alignment horizontal="center" vertical="center" textRotation="90"/>
      <protection hidden="1"/>
    </xf>
    <xf numFmtId="9" fontId="14" fillId="0" borderId="22" xfId="2" applyNumberFormat="1" applyFont="1" applyBorder="1" applyAlignment="1" applyProtection="1">
      <alignment horizontal="center" vertical="center"/>
      <protection hidden="1"/>
    </xf>
    <xf numFmtId="0" fontId="20" fillId="0" borderId="22" xfId="2" applyFont="1" applyBorder="1" applyAlignment="1" applyProtection="1">
      <alignment horizontal="center" vertical="center" textRotation="90" wrapText="1"/>
      <protection hidden="1"/>
    </xf>
    <xf numFmtId="0" fontId="14" fillId="0" borderId="22" xfId="2" applyFont="1" applyBorder="1" applyAlignment="1">
      <alignment horizontal="center" vertical="center" textRotation="90"/>
    </xf>
    <xf numFmtId="0" fontId="14" fillId="0" borderId="21" xfId="2" applyFont="1" applyBorder="1" applyAlignment="1">
      <alignment horizontal="center" vertical="center" textRotation="90"/>
    </xf>
    <xf numFmtId="1" fontId="14" fillId="0" borderId="21" xfId="5" applyNumberFormat="1" applyFont="1" applyBorder="1" applyAlignment="1" applyProtection="1">
      <alignment horizontal="center" vertical="center" textRotation="90"/>
    </xf>
    <xf numFmtId="0" fontId="14" fillId="0" borderId="21" xfId="2" applyFont="1" applyBorder="1" applyAlignment="1" applyProtection="1">
      <alignment horizontal="center" vertical="center" textRotation="90" wrapText="1"/>
      <protection locked="0"/>
    </xf>
    <xf numFmtId="0" fontId="14" fillId="0" borderId="21" xfId="2" applyFont="1" applyBorder="1" applyAlignment="1" applyProtection="1">
      <alignment horizontal="center" vertical="center" textRotation="90"/>
      <protection locked="0"/>
    </xf>
    <xf numFmtId="0" fontId="21" fillId="0" borderId="21" xfId="2" applyFont="1" applyBorder="1" applyAlignment="1" applyProtection="1">
      <alignment horizontal="justify" vertical="center" wrapText="1"/>
      <protection locked="0"/>
    </xf>
    <xf numFmtId="0" fontId="19" fillId="0" borderId="21" xfId="2" applyFont="1" applyBorder="1" applyAlignment="1" applyProtection="1">
      <alignment horizontal="center" vertical="center"/>
      <protection locked="0"/>
    </xf>
    <xf numFmtId="0" fontId="22" fillId="0" borderId="22" xfId="2" applyFont="1" applyBorder="1" applyAlignment="1" applyProtection="1">
      <alignment horizontal="center" vertical="center" wrapText="1"/>
      <protection hidden="1"/>
    </xf>
    <xf numFmtId="9" fontId="19" fillId="0" borderId="22" xfId="2" applyNumberFormat="1" applyFont="1" applyBorder="1" applyAlignment="1" applyProtection="1">
      <alignment horizontal="center" vertical="center" wrapText="1"/>
      <protection hidden="1"/>
    </xf>
    <xf numFmtId="43" fontId="19" fillId="0" borderId="22" xfId="4" applyFont="1" applyBorder="1" applyAlignment="1" applyProtection="1">
      <alignment horizontal="center" vertical="center" wrapText="1"/>
      <protection locked="0"/>
    </xf>
    <xf numFmtId="164" fontId="19" fillId="0" borderId="22" xfId="4" applyNumberFormat="1" applyFont="1" applyBorder="1" applyAlignment="1" applyProtection="1">
      <alignment horizontal="center" vertical="center" wrapText="1"/>
      <protection locked="0"/>
    </xf>
    <xf numFmtId="9" fontId="19" fillId="0" borderId="22" xfId="2" applyNumberFormat="1" applyFont="1" applyBorder="1" applyAlignment="1" applyProtection="1">
      <alignment horizontal="center" vertical="center" wrapText="1"/>
      <protection locked="0"/>
    </xf>
    <xf numFmtId="0" fontId="19" fillId="0" borderId="22" xfId="2" applyFont="1" applyBorder="1" applyAlignment="1" applyProtection="1">
      <alignment horizontal="center" vertical="center"/>
      <protection locked="0"/>
    </xf>
    <xf numFmtId="0" fontId="19" fillId="0" borderId="22" xfId="2" applyFont="1" applyBorder="1" applyAlignment="1" applyProtection="1">
      <alignment horizontal="center" vertical="center" wrapText="1"/>
      <protection locked="0"/>
    </xf>
    <xf numFmtId="0" fontId="14" fillId="0" borderId="22" xfId="2" applyFont="1" applyBorder="1" applyAlignment="1" applyProtection="1">
      <alignment horizontal="center" vertical="center" wrapText="1"/>
      <protection locked="0"/>
    </xf>
    <xf numFmtId="0" fontId="14" fillId="0" borderId="23" xfId="2" applyFont="1" applyBorder="1" applyAlignment="1" applyProtection="1">
      <alignment vertical="center" wrapText="1"/>
      <protection locked="0"/>
    </xf>
    <xf numFmtId="0" fontId="20" fillId="0" borderId="20" xfId="2" applyFont="1" applyBorder="1" applyAlignment="1" applyProtection="1">
      <alignment vertical="center" textRotation="90" wrapText="1"/>
      <protection hidden="1"/>
    </xf>
    <xf numFmtId="0" fontId="14" fillId="0" borderId="20" xfId="2" applyFont="1" applyBorder="1" applyAlignment="1">
      <alignment vertical="center" textRotation="90"/>
    </xf>
    <xf numFmtId="0" fontId="14" fillId="0" borderId="23" xfId="2" applyFont="1" applyBorder="1" applyAlignment="1">
      <alignment vertical="center" textRotation="90"/>
    </xf>
    <xf numFmtId="1" fontId="14" fillId="0" borderId="23" xfId="5" applyNumberFormat="1" applyFont="1" applyFill="1" applyBorder="1" applyAlignment="1" applyProtection="1">
      <alignment vertical="center" textRotation="90"/>
    </xf>
    <xf numFmtId="0" fontId="14" fillId="0" borderId="23" xfId="2" applyFont="1" applyBorder="1" applyAlignment="1" applyProtection="1">
      <alignment vertical="center" textRotation="90" wrapText="1"/>
      <protection locked="0"/>
    </xf>
    <xf numFmtId="0" fontId="14" fillId="0" borderId="23" xfId="2" applyFont="1" applyBorder="1" applyAlignment="1" applyProtection="1">
      <alignment vertical="center" textRotation="90"/>
      <protection locked="0"/>
    </xf>
    <xf numFmtId="0" fontId="21" fillId="0" borderId="23" xfId="2" applyFont="1" applyBorder="1" applyAlignment="1" applyProtection="1">
      <alignment vertical="center" wrapText="1"/>
      <protection locked="0"/>
    </xf>
    <xf numFmtId="0" fontId="14" fillId="0" borderId="20" xfId="2" applyFont="1" applyBorder="1" applyAlignment="1" applyProtection="1">
      <alignment vertical="center" wrapText="1"/>
      <protection locked="0"/>
    </xf>
    <xf numFmtId="1" fontId="14" fillId="0" borderId="20" xfId="5" applyNumberFormat="1" applyFont="1" applyFill="1" applyBorder="1" applyAlignment="1" applyProtection="1">
      <alignment vertical="center" textRotation="90"/>
    </xf>
    <xf numFmtId="0" fontId="14" fillId="0" borderId="20" xfId="2" applyFont="1" applyBorder="1" applyAlignment="1" applyProtection="1">
      <alignment vertical="center" textRotation="90" wrapText="1"/>
      <protection locked="0"/>
    </xf>
    <xf numFmtId="0" fontId="14" fillId="0" borderId="20" xfId="2" applyFont="1" applyBorder="1" applyAlignment="1" applyProtection="1">
      <alignment vertical="center" textRotation="90"/>
      <protection locked="0"/>
    </xf>
    <xf numFmtId="0" fontId="21" fillId="0" borderId="20" xfId="2" applyFont="1" applyBorder="1" applyAlignment="1" applyProtection="1">
      <alignment vertical="center" wrapText="1"/>
      <protection locked="0"/>
    </xf>
    <xf numFmtId="0" fontId="14" fillId="0" borderId="22" xfId="2" applyFont="1" applyBorder="1" applyAlignment="1" applyProtection="1">
      <alignment vertical="center" wrapText="1"/>
      <protection locked="0"/>
    </xf>
    <xf numFmtId="1" fontId="14" fillId="0" borderId="21" xfId="3" applyNumberFormat="1" applyFont="1" applyBorder="1" applyAlignment="1" applyProtection="1">
      <alignment horizontal="center" vertical="center" textRotation="90"/>
    </xf>
    <xf numFmtId="0" fontId="19" fillId="0" borderId="21" xfId="2" applyFont="1" applyBorder="1" applyAlignment="1" applyProtection="1">
      <alignment horizontal="center" vertical="center" textRotation="90"/>
      <protection locked="0"/>
    </xf>
    <xf numFmtId="0" fontId="21" fillId="0" borderId="22" xfId="2" applyFont="1" applyBorder="1" applyAlignment="1" applyProtection="1">
      <alignment vertical="center" wrapText="1"/>
      <protection locked="0"/>
    </xf>
    <xf numFmtId="0" fontId="18" fillId="0" borderId="21" xfId="2" applyFont="1" applyBorder="1" applyAlignment="1" applyProtection="1">
      <alignment horizontal="justify" vertical="center" wrapText="1"/>
      <protection locked="0"/>
    </xf>
    <xf numFmtId="43" fontId="15" fillId="0" borderId="22" xfId="4" applyFont="1" applyBorder="1" applyAlignment="1" applyProtection="1">
      <alignment horizontal="center" vertical="center" wrapText="1"/>
      <protection locked="0"/>
    </xf>
    <xf numFmtId="0" fontId="15" fillId="0" borderId="21" xfId="2" applyFont="1" applyBorder="1" applyAlignment="1" applyProtection="1">
      <alignment horizontal="center" vertical="center" wrapText="1"/>
      <protection locked="0"/>
    </xf>
    <xf numFmtId="0" fontId="15" fillId="0" borderId="21" xfId="2" applyFont="1" applyBorder="1" applyAlignment="1" applyProtection="1">
      <alignment horizontal="center" vertical="center" textRotation="90"/>
      <protection locked="0"/>
    </xf>
    <xf numFmtId="0" fontId="15" fillId="0" borderId="21" xfId="2" applyFont="1" applyBorder="1" applyAlignment="1">
      <alignment horizontal="center" vertical="center" textRotation="90"/>
    </xf>
    <xf numFmtId="0" fontId="15" fillId="0" borderId="21" xfId="2" applyFont="1" applyBorder="1" applyAlignment="1" applyProtection="1">
      <alignment horizontal="center" vertical="center"/>
      <protection locked="0"/>
    </xf>
    <xf numFmtId="14" fontId="15" fillId="0" borderId="21" xfId="2" applyNumberFormat="1" applyFont="1" applyBorder="1" applyAlignment="1" applyProtection="1">
      <alignment horizontal="center" vertical="center" wrapText="1"/>
      <protection locked="0"/>
    </xf>
    <xf numFmtId="0" fontId="19" fillId="0" borderId="21" xfId="2" applyFont="1" applyBorder="1" applyAlignment="1" applyProtection="1">
      <alignment horizontal="center" vertical="center" wrapText="1"/>
      <protection locked="0"/>
    </xf>
    <xf numFmtId="0" fontId="19" fillId="0" borderId="21" xfId="2" applyFont="1" applyBorder="1" applyAlignment="1" applyProtection="1">
      <alignment horizontal="left" vertical="center" wrapText="1"/>
      <protection locked="0"/>
    </xf>
    <xf numFmtId="0" fontId="19" fillId="0" borderId="22" xfId="2" applyFont="1" applyBorder="1" applyAlignment="1" applyProtection="1">
      <alignment horizontal="center" vertical="center" textRotation="90"/>
      <protection locked="0"/>
    </xf>
    <xf numFmtId="0" fontId="21" fillId="0" borderId="22" xfId="2" applyFont="1" applyBorder="1" applyAlignment="1" applyProtection="1">
      <alignment horizontal="left" vertical="center" wrapText="1"/>
      <protection locked="0"/>
    </xf>
    <xf numFmtId="0" fontId="14" fillId="0" borderId="21" xfId="2" applyFont="1" applyBorder="1" applyAlignment="1" applyProtection="1">
      <alignment horizontal="center" vertical="center"/>
      <protection locked="0"/>
    </xf>
    <xf numFmtId="14" fontId="14" fillId="0" borderId="21" xfId="2" applyNumberFormat="1" applyFont="1" applyBorder="1" applyAlignment="1" applyProtection="1">
      <alignment horizontal="center" vertical="center" wrapText="1"/>
      <protection locked="0"/>
    </xf>
    <xf numFmtId="43" fontId="14" fillId="0" borderId="22" xfId="4" applyFont="1" applyBorder="1" applyAlignment="1" applyProtection="1">
      <alignment horizontal="center" vertical="center" wrapText="1"/>
      <protection locked="0"/>
    </xf>
    <xf numFmtId="0" fontId="14" fillId="0" borderId="31" xfId="2" applyFont="1" applyBorder="1" applyAlignment="1">
      <alignment horizontal="center" vertical="center" wrapText="1"/>
    </xf>
    <xf numFmtId="14" fontId="14" fillId="0" borderId="31" xfId="2" applyNumberFormat="1" applyFont="1" applyBorder="1" applyAlignment="1">
      <alignment horizontal="center" vertical="center" wrapText="1"/>
    </xf>
    <xf numFmtId="0" fontId="14" fillId="0" borderId="28" xfId="2" applyFont="1" applyBorder="1" applyAlignment="1">
      <alignment horizontal="center" vertical="center" textRotation="90"/>
    </xf>
    <xf numFmtId="0" fontId="14" fillId="0" borderId="31" xfId="2" applyFont="1" applyBorder="1" applyAlignment="1">
      <alignment horizontal="center" vertical="center" textRotation="90"/>
    </xf>
    <xf numFmtId="1" fontId="14" fillId="0" borderId="31" xfId="2" applyNumberFormat="1" applyFont="1" applyBorder="1" applyAlignment="1">
      <alignment horizontal="center" vertical="center" textRotation="90"/>
    </xf>
    <xf numFmtId="0" fontId="14" fillId="0" borderId="31" xfId="2" applyFont="1" applyBorder="1" applyAlignment="1">
      <alignment horizontal="center" vertical="center" textRotation="90" wrapText="1"/>
    </xf>
    <xf numFmtId="0" fontId="21" fillId="0" borderId="31" xfId="2" applyFont="1" applyBorder="1" applyAlignment="1">
      <alignment horizontal="left" vertical="center" wrapText="1"/>
    </xf>
    <xf numFmtId="0" fontId="14" fillId="0" borderId="31" xfId="2" applyFont="1" applyBorder="1" applyAlignment="1">
      <alignment horizontal="center" vertical="center"/>
    </xf>
    <xf numFmtId="165" fontId="14" fillId="0" borderId="28" xfId="2" applyNumberFormat="1" applyFont="1" applyBorder="1" applyAlignment="1">
      <alignment horizontal="center" vertical="center" wrapText="1"/>
    </xf>
    <xf numFmtId="0" fontId="14" fillId="0" borderId="28" xfId="2" applyFont="1" applyBorder="1" applyAlignment="1">
      <alignment horizontal="center" vertical="center" wrapText="1"/>
    </xf>
    <xf numFmtId="0" fontId="14" fillId="0" borderId="26" xfId="2" applyFont="1" applyBorder="1" applyAlignment="1">
      <alignment vertical="center" wrapText="1"/>
    </xf>
    <xf numFmtId="0" fontId="14" fillId="0" borderId="28" xfId="2" applyFont="1" applyBorder="1" applyAlignment="1">
      <alignment vertical="center" wrapText="1"/>
    </xf>
    <xf numFmtId="0" fontId="25" fillId="0" borderId="21" xfId="2" applyFont="1" applyBorder="1" applyAlignment="1" applyProtection="1">
      <alignment horizontal="justify" vertical="center" wrapText="1"/>
      <protection locked="0"/>
    </xf>
    <xf numFmtId="0" fontId="14" fillId="0" borderId="28" xfId="2" applyFont="1" applyBorder="1" applyAlignment="1">
      <alignment horizontal="center" vertical="center" textRotation="90" wrapText="1"/>
    </xf>
    <xf numFmtId="0" fontId="20" fillId="0" borderId="28" xfId="2" applyFont="1" applyBorder="1" applyAlignment="1">
      <alignment horizontal="center" vertical="center" textRotation="90" wrapText="1"/>
    </xf>
    <xf numFmtId="9" fontId="14" fillId="0" borderId="28" xfId="2" applyNumberFormat="1" applyFont="1" applyBorder="1" applyAlignment="1">
      <alignment horizontal="center" vertical="center" wrapText="1"/>
    </xf>
    <xf numFmtId="1" fontId="14" fillId="0" borderId="31" xfId="2" applyNumberFormat="1" applyFont="1" applyBorder="1" applyAlignment="1">
      <alignment horizontal="center" vertical="center" textRotation="90" wrapText="1"/>
    </xf>
    <xf numFmtId="0" fontId="25" fillId="0" borderId="21" xfId="2" applyFont="1" applyBorder="1" applyAlignment="1" applyProtection="1">
      <alignment horizontal="left" vertical="center" wrapText="1"/>
      <protection locked="0"/>
    </xf>
    <xf numFmtId="0" fontId="20" fillId="0" borderId="28" xfId="2" applyFont="1" applyBorder="1" applyAlignment="1">
      <alignment horizontal="center" vertical="center" wrapText="1"/>
    </xf>
    <xf numFmtId="166" fontId="14" fillId="0" borderId="28" xfId="2" applyNumberFormat="1" applyFont="1" applyBorder="1" applyAlignment="1">
      <alignment horizontal="center" vertical="center" wrapText="1"/>
    </xf>
    <xf numFmtId="0" fontId="14" fillId="0" borderId="26" xfId="2" applyFont="1" applyBorder="1" applyAlignment="1">
      <alignment horizontal="center" vertical="center" wrapText="1"/>
    </xf>
    <xf numFmtId="0" fontId="14" fillId="0" borderId="21" xfId="2" applyFont="1" applyBorder="1" applyAlignment="1" applyProtection="1">
      <alignment vertical="center" wrapText="1"/>
      <protection locked="0"/>
    </xf>
    <xf numFmtId="0" fontId="19" fillId="0" borderId="21" xfId="2" applyFont="1" applyBorder="1" applyAlignment="1" applyProtection="1">
      <alignment vertical="center" wrapText="1"/>
      <protection locked="0"/>
    </xf>
    <xf numFmtId="14" fontId="19" fillId="0" borderId="21" xfId="6" applyNumberFormat="1" applyFont="1" applyBorder="1" applyAlignment="1" applyProtection="1">
      <alignment horizontal="center" vertical="center" wrapText="1"/>
      <protection locked="0"/>
    </xf>
    <xf numFmtId="0" fontId="19" fillId="0" borderId="21" xfId="6" applyFont="1" applyBorder="1" applyAlignment="1" applyProtection="1">
      <alignment horizontal="center" vertical="center" wrapText="1"/>
      <protection locked="0"/>
    </xf>
    <xf numFmtId="0" fontId="19" fillId="0" borderId="21" xfId="6" applyFont="1" applyBorder="1" applyAlignment="1" applyProtection="1">
      <alignment horizontal="left" vertical="center" wrapText="1"/>
      <protection locked="0"/>
    </xf>
    <xf numFmtId="0" fontId="20" fillId="0" borderId="28" xfId="2" applyFont="1" applyBorder="1" applyAlignment="1">
      <alignment horizontal="center" vertical="center" textRotation="90"/>
    </xf>
    <xf numFmtId="9" fontId="14" fillId="0" borderId="28" xfId="2" applyNumberFormat="1" applyFont="1" applyBorder="1" applyAlignment="1">
      <alignment horizontal="center" vertical="center"/>
    </xf>
    <xf numFmtId="0" fontId="18" fillId="0" borderId="21" xfId="7" applyFont="1" applyBorder="1" applyAlignment="1" applyProtection="1">
      <alignment horizontal="justify" vertical="center" wrapText="1"/>
      <protection locked="0"/>
    </xf>
    <xf numFmtId="0" fontId="14" fillId="0" borderId="28" xfId="2" applyFont="1" applyBorder="1" applyAlignment="1">
      <alignment horizontal="center" vertical="center"/>
    </xf>
    <xf numFmtId="167" fontId="19" fillId="0" borderId="31" xfId="2" applyNumberFormat="1" applyFont="1" applyBorder="1" applyAlignment="1">
      <alignment horizontal="center" vertical="center" wrapText="1"/>
    </xf>
    <xf numFmtId="0" fontId="19" fillId="0" borderId="31" xfId="2" applyFont="1" applyBorder="1" applyAlignment="1">
      <alignment horizontal="center" vertical="center" wrapText="1"/>
    </xf>
    <xf numFmtId="0" fontId="27" fillId="0" borderId="0" xfId="2" applyFont="1" applyAlignment="1">
      <alignment vertical="center" wrapText="1"/>
    </xf>
    <xf numFmtId="0" fontId="18" fillId="0" borderId="31" xfId="2" applyFont="1" applyBorder="1" applyAlignment="1">
      <alignment horizontal="left" vertical="center" wrapText="1"/>
    </xf>
    <xf numFmtId="0" fontId="28" fillId="0" borderId="0" xfId="2" applyFont="1" applyAlignment="1">
      <alignment horizontal="center" vertical="center" wrapText="1"/>
    </xf>
    <xf numFmtId="0" fontId="19" fillId="0" borderId="34" xfId="2" applyFont="1" applyBorder="1" applyAlignment="1">
      <alignment horizontal="center" vertical="center" wrapText="1"/>
    </xf>
    <xf numFmtId="0" fontId="29" fillId="0" borderId="0" xfId="2" applyFont="1"/>
    <xf numFmtId="0" fontId="19" fillId="0" borderId="26" xfId="2" applyFont="1" applyBorder="1" applyAlignment="1">
      <alignment vertical="center" wrapText="1"/>
    </xf>
    <xf numFmtId="167" fontId="14" fillId="0" borderId="31" xfId="2" applyNumberFormat="1" applyFont="1" applyBorder="1" applyAlignment="1">
      <alignment horizontal="center" vertical="center" wrapText="1"/>
    </xf>
    <xf numFmtId="0" fontId="30" fillId="0" borderId="0" xfId="8" applyFont="1" applyAlignment="1">
      <alignment horizontal="center" vertical="center" wrapText="1"/>
    </xf>
    <xf numFmtId="0" fontId="21" fillId="0" borderId="31" xfId="9" applyFont="1" applyBorder="1" applyAlignment="1">
      <alignment horizontal="left" vertical="center" wrapText="1"/>
    </xf>
    <xf numFmtId="0" fontId="32" fillId="0" borderId="0" xfId="9" applyFont="1" applyAlignment="1">
      <alignment wrapText="1"/>
    </xf>
    <xf numFmtId="0" fontId="31" fillId="0" borderId="32" xfId="8" applyFont="1" applyBorder="1" applyAlignment="1">
      <alignment horizontal="center" vertical="center" wrapText="1"/>
    </xf>
    <xf numFmtId="0" fontId="14" fillId="0" borderId="32" xfId="2" applyFont="1" applyBorder="1" applyAlignment="1">
      <alignment vertical="center" wrapText="1"/>
    </xf>
    <xf numFmtId="167" fontId="28" fillId="0" borderId="0" xfId="2" applyNumberFormat="1" applyFont="1" applyAlignment="1">
      <alignment horizontal="center" vertical="center" wrapText="1"/>
    </xf>
    <xf numFmtId="0" fontId="24" fillId="0" borderId="38" xfId="2" applyFont="1" applyBorder="1" applyAlignment="1">
      <alignment wrapText="1"/>
    </xf>
    <xf numFmtId="0" fontId="32" fillId="0" borderId="0" xfId="2" applyFont="1" applyAlignment="1">
      <alignment wrapText="1"/>
    </xf>
    <xf numFmtId="0" fontId="30" fillId="0" borderId="0" xfId="10" applyFont="1" applyAlignment="1">
      <alignment horizontal="center" vertical="center" wrapText="1"/>
    </xf>
    <xf numFmtId="14" fontId="19" fillId="0" borderId="39" xfId="11" applyNumberFormat="1" applyFont="1" applyBorder="1" applyAlignment="1" applyProtection="1">
      <alignment horizontal="center" vertical="center" wrapText="1"/>
      <protection locked="0"/>
    </xf>
    <xf numFmtId="0" fontId="30" fillId="0" borderId="39" xfId="11" applyFont="1" applyBorder="1" applyAlignment="1">
      <alignment horizontal="center" vertical="center" wrapText="1"/>
    </xf>
    <xf numFmtId="0" fontId="33" fillId="0" borderId="39" xfId="11" applyFont="1" applyBorder="1" applyAlignment="1">
      <alignment vertical="center" wrapText="1"/>
    </xf>
    <xf numFmtId="0" fontId="34" fillId="0" borderId="0" xfId="12" applyFont="1" applyAlignment="1">
      <alignment vertical="center" wrapText="1"/>
    </xf>
    <xf numFmtId="0" fontId="28" fillId="0" borderId="0" xfId="2" applyFont="1" applyAlignment="1">
      <alignment horizontal="center" wrapText="1"/>
    </xf>
    <xf numFmtId="167" fontId="19" fillId="0" borderId="31" xfId="13" applyNumberFormat="1" applyFont="1" applyBorder="1" applyAlignment="1">
      <alignment horizontal="center" vertical="center" wrapText="1"/>
    </xf>
    <xf numFmtId="0" fontId="19" fillId="0" borderId="21" xfId="14" applyFont="1" applyBorder="1" applyAlignment="1" applyProtection="1">
      <alignment horizontal="center" vertical="center" wrapText="1"/>
      <protection locked="0"/>
    </xf>
    <xf numFmtId="0" fontId="19" fillId="0" borderId="21" xfId="14" applyFont="1" applyBorder="1" applyAlignment="1" applyProtection="1">
      <alignment horizontal="left" vertical="center" wrapText="1"/>
      <protection locked="0"/>
    </xf>
    <xf numFmtId="0" fontId="18" fillId="0" borderId="21" xfId="15" applyFont="1" applyBorder="1" applyAlignment="1" applyProtection="1">
      <alignment horizontal="justify" vertical="center" wrapText="1"/>
      <protection locked="0"/>
    </xf>
    <xf numFmtId="0" fontId="19" fillId="0" borderId="22" xfId="16" applyFont="1" applyBorder="1" applyAlignment="1" applyProtection="1">
      <alignment horizontal="center" vertical="center" wrapText="1"/>
      <protection locked="0"/>
    </xf>
    <xf numFmtId="0" fontId="19" fillId="0" borderId="31" xfId="13" applyFont="1" applyBorder="1" applyAlignment="1">
      <alignment horizontal="center" vertical="center" wrapText="1"/>
    </xf>
    <xf numFmtId="0" fontId="19" fillId="0" borderId="31" xfId="13" applyFont="1" applyBorder="1" applyAlignment="1">
      <alignment horizontal="left" vertical="center" wrapText="1"/>
    </xf>
    <xf numFmtId="0" fontId="18" fillId="0" borderId="21" xfId="17" applyFont="1" applyBorder="1" applyAlignment="1" applyProtection="1">
      <alignment horizontal="justify" vertical="center" wrapText="1"/>
      <protection locked="0"/>
    </xf>
    <xf numFmtId="0" fontId="19" fillId="0" borderId="26" xfId="13" applyFont="1" applyBorder="1" applyAlignment="1">
      <alignment vertical="center" wrapText="1"/>
    </xf>
    <xf numFmtId="167" fontId="19" fillId="5" borderId="31" xfId="2" applyNumberFormat="1" applyFont="1" applyFill="1" applyBorder="1" applyAlignment="1">
      <alignment horizontal="center" vertical="center" wrapText="1"/>
    </xf>
    <xf numFmtId="0" fontId="19" fillId="0" borderId="31" xfId="2" applyFont="1" applyBorder="1" applyAlignment="1">
      <alignment horizontal="left" vertical="center" wrapText="1"/>
    </xf>
    <xf numFmtId="0" fontId="19" fillId="0" borderId="28" xfId="2" applyFont="1" applyBorder="1" applyAlignment="1">
      <alignment horizontal="center" vertical="center" textRotation="90" wrapText="1"/>
    </xf>
    <xf numFmtId="0" fontId="19" fillId="0" borderId="28" xfId="13" applyFont="1" applyBorder="1" applyAlignment="1">
      <alignment horizontal="left" vertical="center" wrapText="1"/>
    </xf>
    <xf numFmtId="0" fontId="19" fillId="0" borderId="28" xfId="13" applyFont="1" applyBorder="1" applyAlignment="1">
      <alignment horizontal="center" vertical="center" textRotation="90" wrapText="1"/>
    </xf>
    <xf numFmtId="0" fontId="35" fillId="0" borderId="0" xfId="13" applyFont="1" applyAlignment="1">
      <alignment horizontal="left" wrapText="1"/>
    </xf>
    <xf numFmtId="0" fontId="19" fillId="0" borderId="26" xfId="13" applyFont="1" applyBorder="1" applyAlignment="1">
      <alignment horizontal="center" vertical="center" wrapText="1"/>
    </xf>
    <xf numFmtId="0" fontId="19" fillId="0" borderId="28" xfId="13" applyFont="1" applyBorder="1" applyAlignment="1">
      <alignment horizontal="center" vertical="center" wrapText="1"/>
    </xf>
    <xf numFmtId="0" fontId="36" fillId="0" borderId="0" xfId="13" applyFont="1" applyAlignment="1">
      <alignment horizontal="left" wrapText="1"/>
    </xf>
    <xf numFmtId="0" fontId="19" fillId="3" borderId="31" xfId="13" applyFont="1" applyFill="1" applyBorder="1" applyAlignment="1">
      <alignment horizontal="center" vertical="center" wrapText="1"/>
    </xf>
    <xf numFmtId="0" fontId="19" fillId="6" borderId="31" xfId="13" applyFont="1" applyFill="1" applyBorder="1" applyAlignment="1">
      <alignment horizontal="center" vertical="center" wrapText="1"/>
    </xf>
    <xf numFmtId="0" fontId="37" fillId="0" borderId="0" xfId="13" applyFont="1" applyAlignment="1">
      <alignment horizontal="left" vertical="center" wrapText="1"/>
    </xf>
    <xf numFmtId="0" fontId="19" fillId="0" borderId="40" xfId="13" applyFont="1" applyBorder="1" applyAlignment="1">
      <alignment horizontal="center" vertical="center" textRotation="90" wrapText="1"/>
    </xf>
    <xf numFmtId="0" fontId="21" fillId="0" borderId="29" xfId="13" applyFont="1" applyBorder="1" applyAlignment="1">
      <alignment vertical="center" wrapText="1"/>
    </xf>
    <xf numFmtId="0" fontId="19" fillId="0" borderId="32" xfId="13" applyFont="1" applyBorder="1" applyAlignment="1">
      <alignment horizontal="center" vertical="center" wrapText="1"/>
    </xf>
    <xf numFmtId="0" fontId="14" fillId="3" borderId="22" xfId="2" applyFont="1" applyFill="1" applyBorder="1" applyAlignment="1">
      <alignment horizontal="center" vertical="center" textRotation="90"/>
    </xf>
    <xf numFmtId="0" fontId="19" fillId="3" borderId="22" xfId="2" applyFont="1" applyFill="1" applyBorder="1" applyAlignment="1" applyProtection="1">
      <alignment horizontal="center" vertical="center" textRotation="90" wrapText="1"/>
      <protection locked="0"/>
    </xf>
    <xf numFmtId="0" fontId="19" fillId="3" borderId="22" xfId="2" applyFont="1" applyFill="1" applyBorder="1" applyAlignment="1" applyProtection="1">
      <alignment horizontal="center" vertical="center" textRotation="90"/>
      <protection locked="0"/>
    </xf>
    <xf numFmtId="0" fontId="19" fillId="3" borderId="22" xfId="2" applyFont="1" applyFill="1" applyBorder="1" applyAlignment="1">
      <alignment horizontal="center" vertical="center" textRotation="90"/>
    </xf>
    <xf numFmtId="0" fontId="18" fillId="0" borderId="29" xfId="13" applyFont="1" applyBorder="1" applyAlignment="1">
      <alignment vertical="center" wrapText="1"/>
    </xf>
    <xf numFmtId="0" fontId="14" fillId="0" borderId="31" xfId="13" applyFont="1" applyBorder="1" applyAlignment="1">
      <alignment horizontal="left" vertical="center" wrapText="1"/>
    </xf>
    <xf numFmtId="0" fontId="14" fillId="0" borderId="31" xfId="2" applyFont="1" applyBorder="1" applyAlignment="1">
      <alignment horizontal="left" vertical="center" wrapText="1"/>
    </xf>
    <xf numFmtId="0" fontId="19" fillId="3" borderId="28" xfId="13" applyFont="1" applyFill="1" applyBorder="1" applyAlignment="1">
      <alignment horizontal="center" vertical="center" wrapText="1"/>
    </xf>
    <xf numFmtId="0" fontId="35" fillId="6" borderId="0" xfId="13" applyFont="1" applyFill="1" applyAlignment="1">
      <alignment horizontal="left" wrapText="1"/>
    </xf>
    <xf numFmtId="0" fontId="18" fillId="0" borderId="31" xfId="13" applyFont="1" applyBorder="1" applyAlignment="1">
      <alignment horizontal="left" vertical="center" wrapText="1"/>
    </xf>
    <xf numFmtId="0" fontId="14" fillId="0" borderId="32" xfId="2" applyFont="1" applyBorder="1" applyAlignment="1">
      <alignment horizontal="center" vertical="center" wrapText="1"/>
    </xf>
    <xf numFmtId="0" fontId="19" fillId="3" borderId="31" xfId="13" applyFont="1" applyFill="1" applyBorder="1" applyAlignment="1">
      <alignment horizontal="left" vertical="center" wrapText="1"/>
    </xf>
    <xf numFmtId="0" fontId="21" fillId="0" borderId="31" xfId="13" applyFont="1" applyBorder="1" applyAlignment="1">
      <alignment horizontal="left" vertical="center" wrapText="1"/>
    </xf>
    <xf numFmtId="0" fontId="14" fillId="0" borderId="26" xfId="13" applyFont="1" applyBorder="1" applyAlignment="1">
      <alignment horizontal="center" vertical="center" wrapText="1"/>
    </xf>
    <xf numFmtId="0" fontId="37" fillId="0" borderId="26" xfId="13" applyFont="1" applyBorder="1" applyAlignment="1">
      <alignment horizontal="center" vertical="center" wrapText="1"/>
    </xf>
    <xf numFmtId="0" fontId="31" fillId="0" borderId="31" xfId="18" applyFont="1" applyBorder="1" applyAlignment="1">
      <alignment horizontal="center" vertical="center" textRotation="90" wrapText="1"/>
    </xf>
    <xf numFmtId="0" fontId="21" fillId="0" borderId="31" xfId="18" applyFont="1" applyBorder="1" applyAlignment="1">
      <alignment horizontal="left" vertical="center" wrapText="1"/>
    </xf>
    <xf numFmtId="0" fontId="24" fillId="0" borderId="0" xfId="2" applyFont="1"/>
    <xf numFmtId="0" fontId="14" fillId="0" borderId="31" xfId="18" applyFont="1" applyBorder="1" applyAlignment="1">
      <alignment horizontal="center" vertical="center" textRotation="90" wrapText="1"/>
    </xf>
    <xf numFmtId="0" fontId="21" fillId="7" borderId="31" xfId="18" applyFont="1" applyFill="1" applyBorder="1" applyAlignment="1">
      <alignment vertical="center" wrapText="1"/>
    </xf>
    <xf numFmtId="0" fontId="14" fillId="0" borderId="26" xfId="19" applyFont="1" applyBorder="1" applyAlignment="1">
      <alignment vertical="center" wrapText="1"/>
    </xf>
    <xf numFmtId="0" fontId="14" fillId="0" borderId="0" xfId="19" applyFont="1" applyAlignment="1">
      <alignment horizontal="center" vertical="center" wrapText="1"/>
    </xf>
    <xf numFmtId="0" fontId="14" fillId="0" borderId="28" xfId="19" applyFont="1" applyBorder="1" applyAlignment="1">
      <alignment horizontal="center" vertical="center" wrapText="1"/>
    </xf>
    <xf numFmtId="167" fontId="14" fillId="0" borderId="31" xfId="19" applyNumberFormat="1" applyFont="1" applyBorder="1" applyAlignment="1">
      <alignment horizontal="center" vertical="center" wrapText="1"/>
    </xf>
    <xf numFmtId="0" fontId="14" fillId="0" borderId="31" xfId="19" applyFont="1" applyBorder="1" applyAlignment="1">
      <alignment horizontal="center" vertical="center" wrapText="1"/>
    </xf>
    <xf numFmtId="0" fontId="14" fillId="0" borderId="31" xfId="19" applyFont="1" applyBorder="1" applyAlignment="1">
      <alignment horizontal="left" vertical="center" wrapText="1"/>
    </xf>
    <xf numFmtId="0" fontId="24" fillId="0" borderId="0" xfId="19" applyFont="1" applyAlignment="1">
      <alignment wrapText="1"/>
    </xf>
    <xf numFmtId="167" fontId="14" fillId="0" borderId="31" xfId="18" applyNumberFormat="1" applyFont="1" applyBorder="1" applyAlignment="1">
      <alignment horizontal="center" vertical="center" wrapText="1"/>
    </xf>
    <xf numFmtId="0" fontId="31" fillId="0" borderId="31" xfId="18" applyFont="1" applyBorder="1" applyAlignment="1">
      <alignment horizontal="center" vertical="center" wrapText="1"/>
    </xf>
    <xf numFmtId="0" fontId="28" fillId="0" borderId="41" xfId="18" applyFont="1" applyBorder="1" applyAlignment="1">
      <alignment horizontal="left" vertical="center" wrapText="1"/>
    </xf>
    <xf numFmtId="0" fontId="19" fillId="0" borderId="28" xfId="2" applyFont="1" applyBorder="1" applyAlignment="1">
      <alignment horizontal="center" vertical="center" wrapText="1"/>
    </xf>
    <xf numFmtId="0" fontId="24" fillId="0" borderId="26" xfId="2" applyFont="1" applyBorder="1" applyAlignment="1">
      <alignment horizontal="center" wrapText="1"/>
    </xf>
    <xf numFmtId="0" fontId="41" fillId="0" borderId="0" xfId="2" applyFont="1" applyAlignment="1">
      <alignment horizontal="center" vertical="center"/>
    </xf>
    <xf numFmtId="15" fontId="19" fillId="3" borderId="31" xfId="20" applyNumberFormat="1" applyFont="1" applyFill="1" applyBorder="1" applyAlignment="1">
      <alignment horizontal="center" vertical="center" wrapText="1"/>
    </xf>
    <xf numFmtId="167" fontId="14" fillId="3" borderId="31" xfId="20" applyNumberFormat="1" applyFont="1" applyFill="1" applyBorder="1" applyAlignment="1">
      <alignment horizontal="center" vertical="center" wrapText="1"/>
    </xf>
    <xf numFmtId="0" fontId="19" fillId="3" borderId="31" xfId="20" applyFont="1" applyFill="1" applyBorder="1" applyAlignment="1">
      <alignment horizontal="center" vertical="center" wrapText="1"/>
    </xf>
    <xf numFmtId="0" fontId="14" fillId="3" borderId="28" xfId="2" applyFont="1" applyFill="1" applyBorder="1" applyAlignment="1">
      <alignment horizontal="center" vertical="center" textRotation="90" wrapText="1"/>
    </xf>
    <xf numFmtId="167" fontId="19" fillId="3" borderId="31" xfId="20" applyNumberFormat="1" applyFont="1" applyFill="1" applyBorder="1" applyAlignment="1">
      <alignment horizontal="center" vertical="center" wrapText="1"/>
    </xf>
    <xf numFmtId="0" fontId="14" fillId="3" borderId="31" xfId="20" applyFont="1" applyFill="1" applyBorder="1" applyAlignment="1">
      <alignment horizontal="left" vertical="center" wrapText="1"/>
    </xf>
    <xf numFmtId="0" fontId="18" fillId="3" borderId="31" xfId="20" applyFont="1" applyFill="1" applyBorder="1" applyAlignment="1">
      <alignment horizontal="left" vertical="center" wrapText="1"/>
    </xf>
    <xf numFmtId="0" fontId="14" fillId="0" borderId="26" xfId="2" applyFont="1" applyBorder="1" applyAlignment="1">
      <alignment horizontal="center" vertical="top" wrapText="1"/>
    </xf>
    <xf numFmtId="0" fontId="43" fillId="0" borderId="31" xfId="2" applyFont="1" applyBorder="1" applyAlignment="1">
      <alignment horizontal="left" vertical="center" wrapText="1"/>
    </xf>
    <xf numFmtId="0" fontId="44" fillId="0" borderId="31" xfId="2" applyFont="1" applyBorder="1" applyAlignment="1">
      <alignment horizontal="center" vertical="center" wrapText="1"/>
    </xf>
    <xf numFmtId="0" fontId="19" fillId="0" borderId="31" xfId="2" applyFont="1" applyBorder="1" applyAlignment="1">
      <alignment horizontal="center" vertical="center" textRotation="90" wrapText="1"/>
    </xf>
    <xf numFmtId="1" fontId="19" fillId="0" borderId="31" xfId="2" applyNumberFormat="1" applyFont="1" applyBorder="1" applyAlignment="1">
      <alignment horizontal="center" vertical="center" textRotation="90" wrapText="1"/>
    </xf>
    <xf numFmtId="0" fontId="45" fillId="0" borderId="31" xfId="2" applyFont="1" applyBorder="1" applyAlignment="1">
      <alignment horizontal="left" vertical="center" wrapText="1"/>
    </xf>
    <xf numFmtId="14" fontId="14" fillId="0" borderId="31" xfId="2" applyNumberFormat="1" applyFont="1" applyBorder="1" applyAlignment="1">
      <alignment horizontal="center" vertical="center"/>
    </xf>
    <xf numFmtId="0" fontId="19" fillId="0" borderId="22" xfId="2" applyFont="1" applyBorder="1" applyAlignment="1" applyProtection="1">
      <alignment vertical="center" wrapText="1"/>
      <protection locked="0"/>
    </xf>
    <xf numFmtId="0" fontId="19" fillId="0" borderId="42" xfId="2" applyFont="1" applyBorder="1" applyAlignment="1">
      <alignment horizontal="center" vertical="center" wrapText="1"/>
    </xf>
    <xf numFmtId="0" fontId="19" fillId="0" borderId="0" xfId="2" applyFont="1" applyAlignment="1">
      <alignment horizontal="center" vertical="center" wrapText="1"/>
    </xf>
    <xf numFmtId="0" fontId="19" fillId="0" borderId="28" xfId="2" applyFont="1" applyBorder="1" applyAlignment="1">
      <alignment vertical="center" wrapText="1"/>
    </xf>
    <xf numFmtId="0" fontId="20" fillId="0" borderId="0" xfId="2" applyFont="1" applyAlignment="1">
      <alignment horizontal="center" vertical="center" wrapText="1"/>
    </xf>
    <xf numFmtId="0" fontId="20" fillId="0" borderId="32" xfId="2" applyFont="1" applyBorder="1" applyAlignment="1">
      <alignment horizontal="center" vertical="center" textRotation="90" wrapText="1"/>
    </xf>
    <xf numFmtId="0" fontId="20" fillId="0" borderId="31" xfId="2" applyFont="1" applyBorder="1" applyAlignment="1">
      <alignment horizontal="center" vertical="center" textRotation="90" wrapText="1"/>
    </xf>
    <xf numFmtId="0" fontId="48" fillId="0" borderId="31" xfId="2" applyFont="1" applyBorder="1" applyAlignment="1">
      <alignment horizontal="center" vertical="center" textRotation="90" wrapText="1"/>
    </xf>
    <xf numFmtId="0" fontId="49" fillId="0" borderId="31" xfId="2" applyFont="1" applyBorder="1" applyAlignment="1">
      <alignment horizontal="center" vertical="center" textRotation="90" wrapText="1"/>
    </xf>
    <xf numFmtId="0" fontId="24" fillId="9" borderId="44" xfId="2" applyFont="1" applyFill="1" applyBorder="1" applyAlignment="1">
      <alignment horizontal="center" vertical="center" textRotation="90" wrapText="1"/>
    </xf>
    <xf numFmtId="0" fontId="20" fillId="0" borderId="32" xfId="2" applyFont="1" applyBorder="1" applyAlignment="1">
      <alignment horizontal="center" vertical="center" wrapText="1"/>
    </xf>
    <xf numFmtId="0" fontId="20" fillId="0" borderId="47" xfId="2" applyFont="1" applyBorder="1" applyAlignment="1">
      <alignment vertical="center" wrapText="1"/>
    </xf>
    <xf numFmtId="0" fontId="20" fillId="0" borderId="26" xfId="2" applyFont="1" applyBorder="1" applyAlignment="1">
      <alignment horizontal="center" vertical="center" wrapText="1"/>
    </xf>
    <xf numFmtId="0" fontId="20" fillId="0" borderId="48" xfId="2" applyFont="1" applyBorder="1" applyAlignment="1">
      <alignment horizontal="center" vertical="center" wrapText="1"/>
    </xf>
    <xf numFmtId="0" fontId="14" fillId="0" borderId="0" xfId="2" applyFont="1" applyAlignment="1">
      <alignment horizontal="left" vertical="center" wrapText="1"/>
    </xf>
    <xf numFmtId="0" fontId="24" fillId="0" borderId="0" xfId="2" applyFont="1" applyAlignment="1">
      <alignment wrapText="1"/>
    </xf>
    <xf numFmtId="0" fontId="24" fillId="0" borderId="62" xfId="2" applyFont="1" applyBorder="1" applyAlignment="1">
      <alignment wrapText="1"/>
    </xf>
    <xf numFmtId="0" fontId="52" fillId="0" borderId="0" xfId="2" applyFont="1" applyAlignment="1">
      <alignment wrapText="1"/>
    </xf>
    <xf numFmtId="0" fontId="0" fillId="3" borderId="1" xfId="0" applyFont="1" applyFill="1" applyBorder="1" applyAlignment="1">
      <alignment wrapText="1"/>
    </xf>
    <xf numFmtId="0" fontId="0" fillId="3" borderId="1" xfId="0" applyFont="1" applyFill="1" applyBorder="1" applyAlignment="1">
      <alignment vertical="center" wrapText="1"/>
    </xf>
    <xf numFmtId="0" fontId="0" fillId="3" borderId="0" xfId="0" applyFont="1" applyFill="1"/>
    <xf numFmtId="0" fontId="7" fillId="3" borderId="1"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0" fillId="3" borderId="1"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xf numFmtId="0" fontId="0" fillId="3" borderId="1" xfId="0" applyFont="1" applyFill="1" applyBorder="1" applyAlignment="1">
      <alignment horizontal="left" vertical="center" wrapText="1"/>
    </xf>
    <xf numFmtId="0" fontId="4" fillId="3" borderId="1" xfId="0" applyFont="1" applyFill="1" applyBorder="1"/>
    <xf numFmtId="0" fontId="0" fillId="3" borderId="1" xfId="0" applyFont="1" applyFill="1" applyBorder="1" applyAlignment="1">
      <alignment horizontal="left" vertical="top" wrapText="1"/>
    </xf>
    <xf numFmtId="0" fontId="0" fillId="3" borderId="12" xfId="0" applyFont="1" applyFill="1" applyBorder="1" applyAlignment="1">
      <alignment vertical="center" wrapText="1"/>
    </xf>
    <xf numFmtId="0" fontId="12" fillId="3" borderId="17" xfId="0" applyFont="1" applyFill="1" applyBorder="1" applyAlignment="1">
      <alignment horizontal="center" vertical="center" wrapText="1"/>
    </xf>
    <xf numFmtId="14" fontId="53" fillId="3" borderId="17"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14" fontId="53" fillId="3" borderId="6"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53" fillId="3" borderId="1" xfId="0" applyNumberFormat="1" applyFont="1" applyFill="1" applyBorder="1" applyAlignment="1">
      <alignment horizontal="center" vertical="center" wrapText="1"/>
    </xf>
    <xf numFmtId="0" fontId="12" fillId="3" borderId="18" xfId="0" applyFont="1" applyFill="1" applyBorder="1" applyAlignment="1">
      <alignment horizontal="center" vertical="center" wrapText="1"/>
    </xf>
    <xf numFmtId="14" fontId="53" fillId="3" borderId="18" xfId="0" applyNumberFormat="1"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3" fillId="0" borderId="1" xfId="1" applyFont="1" applyBorder="1" applyAlignment="1">
      <alignment horizontal="left" vertical="center" wrapText="1"/>
    </xf>
    <xf numFmtId="0" fontId="12" fillId="0" borderId="16"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 xfId="0" applyFont="1" applyBorder="1" applyAlignment="1">
      <alignment wrapText="1"/>
    </xf>
    <xf numFmtId="0" fontId="0" fillId="0" borderId="1" xfId="0" applyFont="1" applyBorder="1" applyAlignment="1">
      <alignment vertical="center" wrapText="1"/>
    </xf>
    <xf numFmtId="0" fontId="0" fillId="0" borderId="11" xfId="0" applyFont="1" applyBorder="1" applyAlignment="1">
      <alignment vertical="center" wrapText="1"/>
    </xf>
    <xf numFmtId="0" fontId="0" fillId="14" borderId="10" xfId="0" applyFont="1" applyFill="1" applyBorder="1" applyAlignment="1">
      <alignment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0" fillId="0" borderId="10" xfId="0" applyFont="1" applyBorder="1" applyAlignment="1">
      <alignment vertical="center" wrapText="1"/>
    </xf>
    <xf numFmtId="0" fontId="0" fillId="0" borderId="1" xfId="0" applyFont="1" applyBorder="1"/>
    <xf numFmtId="0" fontId="55" fillId="0" borderId="89" xfId="21" applyFont="1" applyBorder="1"/>
    <xf numFmtId="0" fontId="55" fillId="0" borderId="0" xfId="21" applyFont="1"/>
    <xf numFmtId="0" fontId="55" fillId="0" borderId="0" xfId="21" applyFont="1" applyBorder="1" applyAlignment="1">
      <alignment horizontal="center"/>
    </xf>
    <xf numFmtId="0" fontId="55" fillId="0" borderId="0" xfId="21" applyFont="1" applyAlignment="1">
      <alignment horizontal="center"/>
    </xf>
    <xf numFmtId="0" fontId="58" fillId="0" borderId="0" xfId="21" applyFont="1" applyBorder="1" applyAlignment="1">
      <alignment horizontal="left" vertical="top" wrapText="1"/>
    </xf>
    <xf numFmtId="0" fontId="56" fillId="10" borderId="67" xfId="21" applyFont="1" applyFill="1" applyBorder="1" applyAlignment="1">
      <alignment horizontal="center" vertical="center" wrapText="1"/>
    </xf>
    <xf numFmtId="0" fontId="56" fillId="10" borderId="65" xfId="21" applyFont="1" applyFill="1" applyBorder="1" applyAlignment="1">
      <alignment horizontal="center" vertical="center" wrapText="1"/>
    </xf>
    <xf numFmtId="0" fontId="57" fillId="10" borderId="65" xfId="21" applyFont="1" applyFill="1" applyBorder="1" applyAlignment="1">
      <alignment horizontal="center" vertical="center" wrapText="1"/>
    </xf>
    <xf numFmtId="0" fontId="56" fillId="10" borderId="64" xfId="21" applyFont="1" applyFill="1" applyBorder="1" applyAlignment="1">
      <alignment horizontal="center" vertical="center" wrapText="1"/>
    </xf>
    <xf numFmtId="0" fontId="58" fillId="7" borderId="94" xfId="0" applyFont="1" applyFill="1" applyBorder="1" applyAlignment="1">
      <alignment vertical="center" wrapText="1"/>
    </xf>
    <xf numFmtId="0" fontId="58" fillId="7" borderId="95" xfId="0" applyFont="1" applyFill="1" applyBorder="1" applyAlignment="1">
      <alignment vertical="center" wrapText="1"/>
    </xf>
    <xf numFmtId="0" fontId="58" fillId="7" borderId="96" xfId="0" applyFont="1" applyFill="1" applyBorder="1" applyAlignment="1">
      <alignment horizontal="center" vertical="center" wrapText="1"/>
    </xf>
    <xf numFmtId="0" fontId="58" fillId="7" borderId="98" xfId="0" applyFont="1" applyFill="1" applyBorder="1" applyAlignment="1">
      <alignment horizontal="left" vertical="center" wrapText="1"/>
    </xf>
    <xf numFmtId="0" fontId="58" fillId="7" borderId="96" xfId="0" applyFont="1" applyFill="1" applyBorder="1" applyAlignment="1">
      <alignment vertical="center" wrapText="1"/>
    </xf>
    <xf numFmtId="14" fontId="58" fillId="7" borderId="96" xfId="0" applyNumberFormat="1" applyFont="1" applyFill="1" applyBorder="1" applyAlignment="1">
      <alignment horizontal="center" vertical="center"/>
    </xf>
    <xf numFmtId="0" fontId="58" fillId="7" borderId="99" xfId="0" applyFont="1" applyFill="1" applyBorder="1" applyAlignment="1">
      <alignment horizontal="center" vertical="center" wrapText="1"/>
    </xf>
    <xf numFmtId="0" fontId="55" fillId="0" borderId="100" xfId="0" applyFont="1" applyBorder="1" applyAlignment="1">
      <alignment horizontal="center" vertical="center" wrapText="1"/>
    </xf>
    <xf numFmtId="0" fontId="55" fillId="3" borderId="96" xfId="0" applyFont="1" applyFill="1" applyBorder="1" applyAlignment="1">
      <alignment horizontal="center" vertical="center" wrapText="1"/>
    </xf>
    <xf numFmtId="0" fontId="58" fillId="7" borderId="96" xfId="0" applyFont="1" applyFill="1" applyBorder="1" applyAlignment="1">
      <alignment horizontal="left" vertical="center" wrapText="1"/>
    </xf>
    <xf numFmtId="14" fontId="58" fillId="7" borderId="1" xfId="0" applyNumberFormat="1" applyFont="1" applyFill="1" applyBorder="1" applyAlignment="1">
      <alignment horizontal="center" vertical="center"/>
    </xf>
    <xf numFmtId="0" fontId="58" fillId="7" borderId="54" xfId="0" applyFont="1" applyFill="1" applyBorder="1" applyAlignment="1">
      <alignment horizontal="center" vertical="center" wrapText="1"/>
    </xf>
    <xf numFmtId="0" fontId="58" fillId="7" borderId="62" xfId="0" applyFont="1" applyFill="1" applyBorder="1" applyAlignment="1">
      <alignment horizontal="center" vertical="center" wrapText="1"/>
    </xf>
    <xf numFmtId="0" fontId="58" fillId="7" borderId="91" xfId="0" applyFont="1" applyFill="1" applyBorder="1" applyAlignment="1">
      <alignment vertical="center" wrapText="1"/>
    </xf>
    <xf numFmtId="0" fontId="58" fillId="7" borderId="90" xfId="0" applyFont="1" applyFill="1" applyBorder="1" applyAlignment="1">
      <alignment horizontal="center" vertical="center" wrapText="1"/>
    </xf>
    <xf numFmtId="0" fontId="58" fillId="7" borderId="93" xfId="0" applyFont="1" applyFill="1" applyBorder="1" applyAlignment="1">
      <alignment horizontal="left" vertical="center" wrapText="1"/>
    </xf>
    <xf numFmtId="0" fontId="58" fillId="7" borderId="90" xfId="0" applyFont="1" applyFill="1" applyBorder="1" applyAlignment="1">
      <alignment vertical="center" wrapText="1"/>
    </xf>
    <xf numFmtId="14" fontId="58" fillId="7" borderId="62" xfId="0" applyNumberFormat="1" applyFont="1" applyFill="1" applyBorder="1" applyAlignment="1">
      <alignment horizontal="center" vertical="center"/>
    </xf>
    <xf numFmtId="14" fontId="58" fillId="7" borderId="90" xfId="0" applyNumberFormat="1" applyFont="1" applyFill="1" applyBorder="1" applyAlignment="1">
      <alignment horizontal="center" vertical="center"/>
    </xf>
    <xf numFmtId="0" fontId="55" fillId="0" borderId="0" xfId="21" applyFont="1" applyAlignment="1">
      <alignment horizontal="center" vertical="center"/>
    </xf>
    <xf numFmtId="0" fontId="56" fillId="0" borderId="0" xfId="21" applyFont="1" applyBorder="1" applyAlignment="1">
      <alignment horizontal="center" vertical="center"/>
    </xf>
    <xf numFmtId="0" fontId="56" fillId="0" borderId="0" xfId="21" applyFont="1" applyBorder="1" applyAlignment="1">
      <alignment horizontal="center" vertical="center" wrapText="1"/>
    </xf>
    <xf numFmtId="0" fontId="56" fillId="0" borderId="0" xfId="21" applyFont="1" applyBorder="1" applyAlignment="1">
      <alignment vertical="center" wrapText="1"/>
    </xf>
    <xf numFmtId="0" fontId="56" fillId="0" borderId="0" xfId="21" applyFont="1" applyAlignment="1">
      <alignment vertical="center"/>
    </xf>
    <xf numFmtId="0" fontId="55" fillId="0" borderId="61" xfId="21" applyFont="1" applyBorder="1" applyAlignment="1">
      <alignment vertical="center"/>
    </xf>
    <xf numFmtId="0" fontId="55" fillId="0" borderId="0" xfId="21" applyFont="1" applyBorder="1" applyAlignment="1">
      <alignment vertical="center"/>
    </xf>
    <xf numFmtId="0" fontId="56" fillId="0" borderId="0" xfId="21" applyFont="1" applyBorder="1" applyAlignment="1">
      <alignment vertical="center"/>
    </xf>
    <xf numFmtId="0" fontId="58" fillId="0" borderId="0" xfId="21" applyFont="1" applyBorder="1" applyAlignment="1">
      <alignment horizontal="center" vertical="center" wrapText="1"/>
    </xf>
    <xf numFmtId="0" fontId="55" fillId="11" borderId="68" xfId="21" applyFont="1" applyFill="1" applyBorder="1" applyAlignment="1">
      <alignment horizontal="center"/>
    </xf>
    <xf numFmtId="0" fontId="55"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0" fillId="0" borderId="0" xfId="0" applyAlignment="1">
      <alignment horizontal="center"/>
    </xf>
    <xf numFmtId="0" fontId="60" fillId="0" borderId="0" xfId="0" applyFont="1" applyAlignment="1">
      <alignment horizontal="center" vertical="center"/>
    </xf>
    <xf numFmtId="0" fontId="7" fillId="3" borderId="0" xfId="0" applyFont="1" applyFill="1" applyAlignment="1">
      <alignment horizontal="center" vertical="center" wrapText="1"/>
    </xf>
    <xf numFmtId="0" fontId="7" fillId="3" borderId="8"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3" borderId="5"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0" xfId="0" applyFont="1" applyFill="1" applyAlignment="1">
      <alignment horizontal="center"/>
    </xf>
    <xf numFmtId="0" fontId="0" fillId="3" borderId="4" xfId="0" applyFont="1" applyFill="1" applyBorder="1" applyAlignment="1">
      <alignment horizontal="center"/>
    </xf>
    <xf numFmtId="0" fontId="7" fillId="3" borderId="2" xfId="0" applyFont="1" applyFill="1" applyBorder="1" applyAlignment="1">
      <alignment horizontal="left" vertical="center"/>
    </xf>
    <xf numFmtId="0" fontId="7" fillId="3" borderId="3" xfId="0" applyFont="1" applyFill="1" applyBorder="1" applyAlignment="1">
      <alignment horizontal="left" vertical="center"/>
    </xf>
    <xf numFmtId="0" fontId="0" fillId="3" borderId="5"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7" xfId="0" applyFont="1" applyFill="1" applyBorder="1" applyAlignment="1">
      <alignment horizontal="left" vertical="center" wrapText="1"/>
    </xf>
    <xf numFmtId="0" fontId="0" fillId="3" borderId="7" xfId="0" applyFont="1" applyFill="1" applyBorder="1" applyAlignment="1">
      <alignment horizontal="left" vertical="center"/>
    </xf>
    <xf numFmtId="0" fontId="0" fillId="3" borderId="6" xfId="0" applyFont="1" applyFill="1" applyBorder="1" applyAlignment="1">
      <alignment horizontal="left" vertical="center"/>
    </xf>
    <xf numFmtId="0" fontId="0" fillId="3" borderId="1" xfId="0" applyFont="1" applyFill="1" applyBorder="1" applyAlignment="1">
      <alignment horizontal="left" vertical="center" wrapText="1"/>
    </xf>
    <xf numFmtId="0" fontId="47" fillId="0" borderId="28" xfId="2" applyFont="1" applyBorder="1" applyAlignment="1">
      <alignment horizontal="center" vertical="center" wrapText="1"/>
    </xf>
    <xf numFmtId="0" fontId="47" fillId="0" borderId="32" xfId="2" applyFont="1" applyBorder="1" applyAlignment="1">
      <alignment horizontal="center" vertical="center" wrapText="1"/>
    </xf>
    <xf numFmtId="0" fontId="24" fillId="0" borderId="32" xfId="2" applyFont="1" applyBorder="1"/>
    <xf numFmtId="0" fontId="24" fillId="0" borderId="59" xfId="2" applyFont="1" applyBorder="1" applyAlignment="1">
      <alignment horizontal="center" wrapText="1"/>
    </xf>
    <xf numFmtId="0" fontId="24" fillId="0" borderId="58" xfId="2" applyFont="1" applyBorder="1"/>
    <xf numFmtId="0" fontId="24" fillId="0" borderId="63" xfId="2" applyFont="1" applyBorder="1"/>
    <xf numFmtId="0" fontId="24" fillId="0" borderId="61" xfId="2" applyFont="1" applyBorder="1"/>
    <xf numFmtId="0" fontId="13" fillId="0" borderId="0" xfId="2"/>
    <xf numFmtId="0" fontId="24" fillId="0" borderId="60" xfId="2" applyFont="1" applyBorder="1"/>
    <xf numFmtId="0" fontId="24" fillId="0" borderId="56" xfId="2" applyFont="1" applyBorder="1"/>
    <xf numFmtId="0" fontId="24" fillId="0" borderId="55" xfId="2" applyFont="1" applyBorder="1"/>
    <xf numFmtId="0" fontId="24" fillId="0" borderId="57" xfId="2" applyFont="1" applyBorder="1"/>
    <xf numFmtId="0" fontId="24" fillId="0" borderId="59" xfId="2" applyFont="1" applyBorder="1" applyAlignment="1">
      <alignment horizontal="center" vertical="center" wrapText="1"/>
    </xf>
    <xf numFmtId="0" fontId="24" fillId="0" borderId="44" xfId="2" applyFont="1" applyBorder="1" applyAlignment="1">
      <alignment horizontal="left" vertical="center" wrapText="1"/>
    </xf>
    <xf numFmtId="0" fontId="24" fillId="0" borderId="54" xfId="2" applyFont="1" applyBorder="1"/>
    <xf numFmtId="0" fontId="20" fillId="0" borderId="42" xfId="2" applyFont="1" applyBorder="1" applyAlignment="1">
      <alignment horizontal="center" vertical="center" wrapText="1"/>
    </xf>
    <xf numFmtId="0" fontId="24" fillId="0" borderId="48" xfId="2" applyFont="1" applyBorder="1"/>
    <xf numFmtId="0" fontId="24" fillId="0" borderId="34" xfId="2" applyFont="1" applyBorder="1"/>
    <xf numFmtId="0" fontId="51" fillId="0" borderId="28" xfId="2" applyFont="1" applyBorder="1" applyAlignment="1">
      <alignment horizontal="center" vertical="center" textRotation="90" wrapText="1"/>
    </xf>
    <xf numFmtId="0" fontId="20" fillId="0" borderId="28" xfId="2" applyFont="1" applyBorder="1" applyAlignment="1">
      <alignment horizontal="center" vertical="center" wrapText="1"/>
    </xf>
    <xf numFmtId="0" fontId="50" fillId="0" borderId="28" xfId="2" applyFont="1" applyBorder="1" applyAlignment="1">
      <alignment horizontal="center" vertical="center" wrapText="1"/>
    </xf>
    <xf numFmtId="9" fontId="19" fillId="0" borderId="28" xfId="2" applyNumberFormat="1" applyFont="1" applyBorder="1" applyAlignment="1">
      <alignment horizontal="center" vertical="center" wrapText="1"/>
    </xf>
    <xf numFmtId="0" fontId="24" fillId="0" borderId="26" xfId="2" applyFont="1" applyBorder="1"/>
    <xf numFmtId="0" fontId="22" fillId="0" borderId="28" xfId="2" applyFont="1" applyBorder="1" applyAlignment="1">
      <alignment horizontal="center" vertical="center" textRotation="90" wrapText="1"/>
    </xf>
    <xf numFmtId="0" fontId="24" fillId="9" borderId="52" xfId="2" applyFont="1" applyFill="1" applyBorder="1" applyAlignment="1">
      <alignment horizontal="center" vertical="center" wrapText="1"/>
    </xf>
    <xf numFmtId="0" fontId="24" fillId="0" borderId="51" xfId="2" applyFont="1" applyBorder="1"/>
    <xf numFmtId="0" fontId="24" fillId="0" borderId="50" xfId="2" applyFont="1" applyBorder="1"/>
    <xf numFmtId="0" fontId="20" fillId="0" borderId="49" xfId="2" applyFont="1" applyBorder="1" applyAlignment="1">
      <alignment horizontal="center" vertical="center" wrapText="1"/>
    </xf>
    <xf numFmtId="0" fontId="24" fillId="0" borderId="43" xfId="2" applyFont="1" applyBorder="1"/>
    <xf numFmtId="0" fontId="20" fillId="0" borderId="48" xfId="2" applyFont="1" applyBorder="1" applyAlignment="1">
      <alignment horizontal="center" vertical="center" wrapText="1"/>
    </xf>
    <xf numFmtId="0" fontId="47" fillId="0" borderId="26" xfId="2" applyFont="1" applyBorder="1" applyAlignment="1">
      <alignment horizontal="center" vertical="center" wrapText="1"/>
    </xf>
    <xf numFmtId="0" fontId="24" fillId="0" borderId="32" xfId="2" applyFont="1" applyBorder="1" applyAlignment="1">
      <alignment vertical="center"/>
    </xf>
    <xf numFmtId="0" fontId="20" fillId="0" borderId="53" xfId="2" applyFont="1" applyBorder="1" applyAlignment="1">
      <alignment horizontal="center" vertical="center" wrapText="1"/>
    </xf>
    <xf numFmtId="0" fontId="24" fillId="0" borderId="45" xfId="2" applyFont="1" applyBorder="1"/>
    <xf numFmtId="0" fontId="20" fillId="0" borderId="28" xfId="2" applyFont="1" applyBorder="1" applyAlignment="1">
      <alignment horizontal="center" vertical="center" textRotation="90" wrapText="1"/>
    </xf>
    <xf numFmtId="0" fontId="20" fillId="0" borderId="47" xfId="2" applyFont="1" applyBorder="1" applyAlignment="1">
      <alignment horizontal="center" vertical="center" wrapText="1"/>
    </xf>
    <xf numFmtId="0" fontId="24" fillId="0" borderId="47" xfId="2" applyFont="1" applyBorder="1"/>
    <xf numFmtId="0" fontId="24" fillId="0" borderId="46" xfId="2" applyFont="1" applyBorder="1"/>
    <xf numFmtId="0" fontId="19" fillId="0" borderId="28" xfId="2" applyFont="1" applyBorder="1" applyAlignment="1">
      <alignment horizontal="center" vertical="center" textRotation="90" wrapText="1"/>
    </xf>
    <xf numFmtId="9" fontId="14" fillId="0" borderId="28" xfId="2" applyNumberFormat="1" applyFont="1" applyBorder="1" applyAlignment="1">
      <alignment horizontal="center" vertical="center" wrapText="1"/>
    </xf>
    <xf numFmtId="0" fontId="14" fillId="0" borderId="28" xfId="2" applyFont="1" applyBorder="1" applyAlignment="1">
      <alignment horizontal="center" vertical="center" wrapText="1"/>
    </xf>
    <xf numFmtId="166" fontId="14" fillId="0" borderId="28" xfId="2" applyNumberFormat="1" applyFont="1" applyBorder="1" applyAlignment="1">
      <alignment horizontal="center" vertical="center" wrapText="1"/>
    </xf>
    <xf numFmtId="0" fontId="24" fillId="0" borderId="26" xfId="2" applyFont="1" applyBorder="1" applyAlignment="1">
      <alignment vertical="center"/>
    </xf>
    <xf numFmtId="0" fontId="14" fillId="0" borderId="28" xfId="2" applyFont="1" applyBorder="1" applyAlignment="1">
      <alignment horizontal="center" vertical="center"/>
    </xf>
    <xf numFmtId="9" fontId="14" fillId="0" borderId="26" xfId="2" applyNumberFormat="1" applyFont="1" applyBorder="1" applyAlignment="1">
      <alignment horizontal="center" vertical="center" wrapText="1"/>
    </xf>
    <xf numFmtId="9" fontId="14" fillId="0" borderId="28" xfId="2" applyNumberFormat="1" applyFont="1" applyBorder="1" applyAlignment="1">
      <alignment horizontal="center" vertical="center"/>
    </xf>
    <xf numFmtId="0" fontId="20" fillId="0" borderId="28" xfId="2" applyFont="1" applyBorder="1" applyAlignment="1">
      <alignment horizontal="center" vertical="center" textRotation="90"/>
    </xf>
    <xf numFmtId="0" fontId="14" fillId="0" borderId="28" xfId="2" applyFont="1" applyBorder="1" applyAlignment="1">
      <alignment horizontal="center" vertical="center" textRotation="90"/>
    </xf>
    <xf numFmtId="0" fontId="14" fillId="0" borderId="28" xfId="2" applyFont="1" applyBorder="1" applyAlignment="1">
      <alignment horizontal="center" vertical="center" textRotation="90" wrapText="1"/>
    </xf>
    <xf numFmtId="0" fontId="20" fillId="8" borderId="28" xfId="2" applyFont="1" applyFill="1" applyBorder="1" applyAlignment="1">
      <alignment horizontal="center" vertical="center" wrapText="1"/>
    </xf>
    <xf numFmtId="9" fontId="28" fillId="0" borderId="33" xfId="2" applyNumberFormat="1" applyFont="1" applyBorder="1" applyAlignment="1">
      <alignment horizontal="center" vertical="center" wrapText="1"/>
    </xf>
    <xf numFmtId="0" fontId="24" fillId="0" borderId="33" xfId="2" applyFont="1" applyBorder="1"/>
    <xf numFmtId="0" fontId="28" fillId="0" borderId="33" xfId="2" applyFont="1" applyBorder="1" applyAlignment="1">
      <alignment horizontal="center" vertical="center"/>
    </xf>
    <xf numFmtId="9" fontId="28" fillId="0" borderId="33" xfId="2" applyNumberFormat="1" applyFont="1" applyBorder="1" applyAlignment="1">
      <alignment horizontal="center" wrapText="1"/>
    </xf>
    <xf numFmtId="0" fontId="14" fillId="0" borderId="28" xfId="19" applyFont="1" applyBorder="1" applyAlignment="1">
      <alignment horizontal="left" vertical="center" wrapText="1"/>
    </xf>
    <xf numFmtId="0" fontId="24" fillId="0" borderId="26" xfId="19" applyFont="1" applyBorder="1"/>
    <xf numFmtId="0" fontId="14" fillId="0" borderId="28" xfId="2" applyFont="1" applyBorder="1" applyAlignment="1">
      <alignment horizontal="center" vertical="top" wrapText="1"/>
    </xf>
    <xf numFmtId="0" fontId="20" fillId="0" borderId="28" xfId="2" applyFont="1" applyBorder="1" applyAlignment="1">
      <alignment horizontal="center" vertical="top" textRotation="90" wrapText="1"/>
    </xf>
    <xf numFmtId="0" fontId="19" fillId="0" borderId="28" xfId="13" applyFont="1" applyBorder="1" applyAlignment="1">
      <alignment horizontal="center" vertical="center" wrapText="1"/>
    </xf>
    <xf numFmtId="0" fontId="24" fillId="0" borderId="26" xfId="13" applyFont="1" applyBorder="1" applyAlignment="1">
      <alignment horizontal="center" vertical="center"/>
    </xf>
    <xf numFmtId="0" fontId="14" fillId="0" borderId="26" xfId="2" applyFont="1" applyBorder="1" applyAlignment="1">
      <alignment horizontal="center" vertical="center"/>
    </xf>
    <xf numFmtId="0" fontId="20" fillId="0" borderId="26" xfId="2" applyFont="1" applyBorder="1" applyAlignment="1">
      <alignment horizontal="center" vertical="center" wrapText="1"/>
    </xf>
    <xf numFmtId="166" fontId="14" fillId="0" borderId="26" xfId="2" applyNumberFormat="1" applyFont="1" applyBorder="1" applyAlignment="1">
      <alignment horizontal="center" vertical="center" wrapText="1"/>
    </xf>
    <xf numFmtId="0" fontId="24" fillId="0" borderId="26" xfId="2" applyFont="1" applyBorder="1" applyAlignment="1">
      <alignment horizontal="center" vertical="center"/>
    </xf>
    <xf numFmtId="0" fontId="14" fillId="0" borderId="26" xfId="2" applyFont="1" applyBorder="1" applyAlignment="1">
      <alignment horizontal="center" vertical="center" wrapText="1"/>
    </xf>
    <xf numFmtId="0" fontId="14" fillId="0" borderId="32" xfId="2" applyFont="1" applyBorder="1" applyAlignment="1">
      <alignment horizontal="center" vertical="center" wrapText="1"/>
    </xf>
    <xf numFmtId="0" fontId="20" fillId="0" borderId="26" xfId="2" applyFont="1" applyBorder="1" applyAlignment="1">
      <alignment horizontal="center" vertical="center" textRotation="90" wrapText="1"/>
    </xf>
    <xf numFmtId="0" fontId="20" fillId="0" borderId="32" xfId="2" applyFont="1" applyBorder="1" applyAlignment="1">
      <alignment horizontal="center" vertical="center" textRotation="90" wrapText="1"/>
    </xf>
    <xf numFmtId="9" fontId="14" fillId="0" borderId="26" xfId="2" applyNumberFormat="1" applyFont="1" applyBorder="1" applyAlignment="1">
      <alignment horizontal="center" vertical="center"/>
    </xf>
    <xf numFmtId="9" fontId="14" fillId="0" borderId="32" xfId="2" applyNumberFormat="1" applyFont="1" applyBorder="1" applyAlignment="1">
      <alignment horizontal="center" vertical="center"/>
    </xf>
    <xf numFmtId="166" fontId="14" fillId="0" borderId="32" xfId="2" applyNumberFormat="1" applyFont="1" applyBorder="1" applyAlignment="1">
      <alignment horizontal="center" vertical="center" wrapText="1"/>
    </xf>
    <xf numFmtId="9" fontId="24" fillId="0" borderId="26" xfId="3" applyFont="1" applyBorder="1" applyAlignment="1">
      <alignment horizontal="center" vertical="center"/>
    </xf>
    <xf numFmtId="9" fontId="24" fillId="0" borderId="32" xfId="3" applyFont="1" applyBorder="1" applyAlignment="1">
      <alignment horizontal="center" vertical="center"/>
    </xf>
    <xf numFmtId="0" fontId="20" fillId="0" borderId="26" xfId="2" applyFont="1" applyBorder="1" applyAlignment="1">
      <alignment horizontal="center" vertical="center" textRotation="90"/>
    </xf>
    <xf numFmtId="0" fontId="20" fillId="0" borderId="32" xfId="2" applyFont="1" applyBorder="1" applyAlignment="1">
      <alignment horizontal="center" vertical="center" textRotation="90"/>
    </xf>
    <xf numFmtId="0" fontId="24" fillId="0" borderId="32" xfId="2" applyFont="1" applyBorder="1" applyAlignment="1">
      <alignment horizontal="center" vertical="center"/>
    </xf>
    <xf numFmtId="0" fontId="24" fillId="0" borderId="26" xfId="2" applyFont="1" applyBorder="1" applyAlignment="1">
      <alignment horizontal="center" vertical="center" wrapText="1"/>
    </xf>
    <xf numFmtId="0" fontId="14" fillId="0" borderId="26" xfId="2" applyFont="1" applyBorder="1" applyAlignment="1">
      <alignment horizontal="center" vertical="center" textRotation="90"/>
    </xf>
    <xf numFmtId="0" fontId="14" fillId="0" borderId="32" xfId="2" applyFont="1" applyBorder="1" applyAlignment="1">
      <alignment horizontal="center" vertical="center" textRotation="90"/>
    </xf>
    <xf numFmtId="9" fontId="19" fillId="0" borderId="22" xfId="2" applyNumberFormat="1" applyFont="1" applyBorder="1" applyAlignment="1" applyProtection="1">
      <alignment horizontal="center" vertical="center" wrapText="1"/>
      <protection locked="0"/>
    </xf>
    <xf numFmtId="9" fontId="19" fillId="0" borderId="20" xfId="2" applyNumberFormat="1" applyFont="1" applyBorder="1" applyAlignment="1" applyProtection="1">
      <alignment horizontal="center" vertical="center" wrapText="1"/>
      <protection locked="0"/>
    </xf>
    <xf numFmtId="0" fontId="28" fillId="0" borderId="33" xfId="2" applyFont="1" applyBorder="1" applyAlignment="1">
      <alignment horizontal="center" vertical="center" wrapText="1"/>
    </xf>
    <xf numFmtId="0" fontId="14" fillId="0" borderId="26" xfId="2" applyFont="1" applyBorder="1" applyAlignment="1">
      <alignment vertical="center" wrapText="1"/>
    </xf>
    <xf numFmtId="0" fontId="14" fillId="0" borderId="33" xfId="2" applyFont="1" applyBorder="1" applyAlignment="1">
      <alignment horizontal="center" vertical="center" wrapText="1"/>
    </xf>
    <xf numFmtId="0" fontId="24" fillId="0" borderId="33" xfId="2" applyFont="1" applyBorder="1" applyAlignment="1">
      <alignment vertical="center"/>
    </xf>
    <xf numFmtId="0" fontId="14" fillId="4" borderId="28" xfId="2" applyFont="1" applyFill="1" applyBorder="1" applyAlignment="1">
      <alignment horizontal="center" vertical="center" wrapText="1"/>
    </xf>
    <xf numFmtId="0" fontId="24" fillId="4" borderId="26" xfId="2" applyFont="1" applyFill="1" applyBorder="1"/>
    <xf numFmtId="9" fontId="14" fillId="0" borderId="22" xfId="2" applyNumberFormat="1" applyFont="1" applyBorder="1" applyAlignment="1" applyProtection="1">
      <alignment horizontal="center" vertical="center" wrapText="1"/>
      <protection locked="0"/>
    </xf>
    <xf numFmtId="9" fontId="14" fillId="0" borderId="20" xfId="2" applyNumberFormat="1" applyFont="1" applyBorder="1" applyAlignment="1" applyProtection="1">
      <alignment horizontal="center" vertical="center" wrapText="1"/>
      <protection locked="0"/>
    </xf>
    <xf numFmtId="164" fontId="15" fillId="0" borderId="22" xfId="4" applyNumberFormat="1" applyFont="1" applyBorder="1" applyAlignment="1" applyProtection="1">
      <alignment horizontal="center" vertical="center" wrapText="1"/>
      <protection locked="0"/>
    </xf>
    <xf numFmtId="164" fontId="15" fillId="0" borderId="20" xfId="4" applyNumberFormat="1" applyFont="1" applyBorder="1" applyAlignment="1" applyProtection="1">
      <alignment horizontal="center" vertical="center" wrapText="1"/>
      <protection locked="0"/>
    </xf>
    <xf numFmtId="0" fontId="21" fillId="0" borderId="28" xfId="18" applyFont="1" applyBorder="1" applyAlignment="1">
      <alignment vertical="center" wrapText="1"/>
    </xf>
    <xf numFmtId="0" fontId="39" fillId="0" borderId="32" xfId="18" applyFont="1" applyBorder="1" applyAlignment="1">
      <alignment vertical="center" wrapText="1"/>
    </xf>
    <xf numFmtId="14" fontId="19" fillId="0" borderId="37" xfId="2" applyNumberFormat="1" applyFont="1" applyBorder="1" applyAlignment="1" applyProtection="1">
      <alignment horizontal="center" vertical="center" wrapText="1"/>
      <protection locked="0"/>
    </xf>
    <xf numFmtId="14" fontId="19" fillId="0" borderId="36" xfId="2" applyNumberFormat="1" applyFont="1" applyBorder="1" applyAlignment="1" applyProtection="1">
      <alignment horizontal="center" vertical="center" wrapText="1"/>
      <protection locked="0"/>
    </xf>
    <xf numFmtId="14" fontId="19" fillId="0" borderId="35" xfId="2" applyNumberFormat="1" applyFont="1" applyBorder="1" applyAlignment="1" applyProtection="1">
      <alignment horizontal="center" vertical="center" wrapText="1"/>
      <protection locked="0"/>
    </xf>
    <xf numFmtId="0" fontId="31" fillId="0" borderId="37" xfId="2" applyFont="1" applyBorder="1" applyAlignment="1">
      <alignment horizontal="center" vertical="center" wrapText="1"/>
    </xf>
    <xf numFmtId="0" fontId="31" fillId="0" borderId="36" xfId="2" applyFont="1" applyBorder="1" applyAlignment="1">
      <alignment horizontal="center" vertical="center" wrapText="1"/>
    </xf>
    <xf numFmtId="0" fontId="31" fillId="0" borderId="35" xfId="2" applyFont="1" applyBorder="1" applyAlignment="1">
      <alignment horizontal="center" vertical="center" wrapText="1"/>
    </xf>
    <xf numFmtId="0" fontId="30" fillId="0" borderId="37" xfId="2" applyFont="1" applyBorder="1" applyAlignment="1">
      <alignment horizontal="center" vertical="center" wrapText="1"/>
    </xf>
    <xf numFmtId="0" fontId="30" fillId="0" borderId="36" xfId="2" applyFont="1" applyBorder="1" applyAlignment="1">
      <alignment horizontal="center" vertical="center" wrapText="1"/>
    </xf>
    <xf numFmtId="0" fontId="30" fillId="0" borderId="35" xfId="2" applyFont="1" applyBorder="1" applyAlignment="1">
      <alignment horizontal="center" vertical="center" wrapText="1"/>
    </xf>
    <xf numFmtId="0" fontId="22" fillId="0" borderId="22" xfId="2" applyFont="1" applyBorder="1" applyAlignment="1" applyProtection="1">
      <alignment horizontal="center" vertical="center" wrapText="1"/>
      <protection hidden="1"/>
    </xf>
    <xf numFmtId="0" fontId="22" fillId="0" borderId="20" xfId="2" applyFont="1" applyBorder="1" applyAlignment="1" applyProtection="1">
      <alignment horizontal="center" vertical="center" wrapText="1"/>
      <protection hidden="1"/>
    </xf>
    <xf numFmtId="0" fontId="14" fillId="0" borderId="22" xfId="2" applyFont="1" applyBorder="1" applyAlignment="1" applyProtection="1">
      <alignment horizontal="center" vertical="center" wrapText="1"/>
      <protection locked="0"/>
    </xf>
    <xf numFmtId="0" fontId="14" fillId="0" borderId="20" xfId="2" applyFont="1" applyBorder="1" applyAlignment="1" applyProtection="1">
      <alignment horizontal="center" vertical="center" wrapText="1"/>
      <protection locked="0"/>
    </xf>
    <xf numFmtId="0" fontId="16" fillId="0" borderId="22" xfId="2" applyFont="1" applyBorder="1" applyAlignment="1" applyProtection="1">
      <alignment horizontal="center" vertical="center" wrapText="1"/>
      <protection hidden="1"/>
    </xf>
    <xf numFmtId="0" fontId="16" fillId="0" borderId="20" xfId="2" applyFont="1" applyBorder="1" applyAlignment="1" applyProtection="1">
      <alignment horizontal="center" vertical="center" wrapText="1"/>
      <protection hidden="1"/>
    </xf>
    <xf numFmtId="9" fontId="19" fillId="0" borderId="22" xfId="2" applyNumberFormat="1" applyFont="1" applyBorder="1" applyAlignment="1" applyProtection="1">
      <alignment horizontal="center" vertical="center" wrapText="1"/>
      <protection hidden="1"/>
    </xf>
    <xf numFmtId="9" fontId="19" fillId="0" borderId="20" xfId="2" applyNumberFormat="1" applyFont="1" applyBorder="1" applyAlignment="1" applyProtection="1">
      <alignment horizontal="center" vertical="center" wrapText="1"/>
      <protection hidden="1"/>
    </xf>
    <xf numFmtId="9" fontId="14" fillId="0" borderId="22" xfId="2" applyNumberFormat="1" applyFont="1" applyBorder="1" applyAlignment="1" applyProtection="1">
      <alignment horizontal="center" vertical="center" wrapText="1"/>
      <protection hidden="1"/>
    </xf>
    <xf numFmtId="9" fontId="14" fillId="0" borderId="20" xfId="2" applyNumberFormat="1" applyFont="1" applyBorder="1" applyAlignment="1" applyProtection="1">
      <alignment horizontal="center" vertical="center" wrapText="1"/>
      <protection hidden="1"/>
    </xf>
    <xf numFmtId="0" fontId="20" fillId="0" borderId="22" xfId="2" applyFont="1" applyBorder="1" applyAlignment="1" applyProtection="1">
      <alignment horizontal="center" vertical="center" textRotation="90"/>
      <protection hidden="1"/>
    </xf>
    <xf numFmtId="0" fontId="20" fillId="0" borderId="20" xfId="2" applyFont="1" applyBorder="1" applyAlignment="1" applyProtection="1">
      <alignment horizontal="center" vertical="center" textRotation="90"/>
      <protection hidden="1"/>
    </xf>
    <xf numFmtId="0" fontId="20" fillId="0" borderId="22" xfId="2" applyFont="1" applyBorder="1" applyAlignment="1" applyProtection="1">
      <alignment horizontal="center" vertical="center" textRotation="90" wrapText="1"/>
      <protection hidden="1"/>
    </xf>
    <xf numFmtId="0" fontId="20" fillId="0" borderId="20" xfId="2" applyFont="1" applyBorder="1" applyAlignment="1" applyProtection="1">
      <alignment horizontal="center" vertical="center" textRotation="90" wrapText="1"/>
      <protection hidden="1"/>
    </xf>
    <xf numFmtId="9" fontId="14" fillId="0" borderId="22" xfId="2" applyNumberFormat="1" applyFont="1" applyBorder="1" applyAlignment="1" applyProtection="1">
      <alignment horizontal="center" vertical="center"/>
      <protection hidden="1"/>
    </xf>
    <xf numFmtId="9" fontId="14" fillId="0" borderId="20" xfId="2" applyNumberFormat="1" applyFont="1" applyBorder="1" applyAlignment="1" applyProtection="1">
      <alignment horizontal="center" vertical="center"/>
      <protection hidden="1"/>
    </xf>
    <xf numFmtId="9" fontId="14" fillId="0" borderId="23" xfId="2" applyNumberFormat="1" applyFont="1" applyBorder="1" applyAlignment="1" applyProtection="1">
      <alignment horizontal="center" vertical="center"/>
      <protection hidden="1"/>
    </xf>
    <xf numFmtId="0" fontId="14" fillId="0" borderId="22" xfId="2" applyFont="1" applyBorder="1" applyAlignment="1">
      <alignment horizontal="center" vertical="center" textRotation="90"/>
    </xf>
    <xf numFmtId="0" fontId="14" fillId="0" borderId="20" xfId="2" applyFont="1" applyBorder="1" applyAlignment="1">
      <alignment horizontal="center" vertical="center" textRotation="90"/>
    </xf>
    <xf numFmtId="0" fontId="14" fillId="0" borderId="22" xfId="2" applyFont="1" applyBorder="1" applyAlignment="1" applyProtection="1">
      <alignment horizontal="center" vertical="center"/>
      <protection locked="0"/>
    </xf>
    <xf numFmtId="0" fontId="14" fillId="0" borderId="20" xfId="2" applyFont="1" applyBorder="1" applyAlignment="1" applyProtection="1">
      <alignment horizontal="center" vertical="center"/>
      <protection locked="0"/>
    </xf>
    <xf numFmtId="0" fontId="20" fillId="0" borderId="22" xfId="2" applyFont="1" applyBorder="1" applyAlignment="1" applyProtection="1">
      <alignment horizontal="center" vertical="center" wrapText="1"/>
      <protection hidden="1"/>
    </xf>
    <xf numFmtId="0" fontId="20" fillId="0" borderId="20" xfId="2" applyFont="1" applyBorder="1" applyAlignment="1" applyProtection="1">
      <alignment horizontal="center" vertical="center" wrapText="1"/>
      <protection hidden="1"/>
    </xf>
    <xf numFmtId="0" fontId="20" fillId="0" borderId="29" xfId="2" applyFont="1" applyBorder="1" applyAlignment="1">
      <alignment horizontal="center" vertical="center" wrapText="1"/>
    </xf>
    <xf numFmtId="0" fontId="20" fillId="0" borderId="20" xfId="2" applyFont="1" applyBorder="1" applyAlignment="1">
      <alignment horizontal="center" vertical="center" wrapText="1"/>
    </xf>
    <xf numFmtId="0" fontId="14" fillId="0" borderId="30" xfId="2" applyFont="1" applyBorder="1" applyAlignment="1" applyProtection="1">
      <alignment horizontal="center" vertical="center"/>
      <protection locked="0"/>
    </xf>
    <xf numFmtId="0" fontId="14" fillId="0" borderId="27" xfId="2" applyFont="1" applyBorder="1" applyAlignment="1" applyProtection="1">
      <alignment horizontal="center" vertical="center"/>
      <protection locked="0"/>
    </xf>
    <xf numFmtId="164" fontId="14" fillId="0" borderId="22" xfId="4" applyNumberFormat="1" applyFont="1" applyBorder="1" applyAlignment="1" applyProtection="1">
      <alignment horizontal="center" vertical="center" wrapText="1"/>
      <protection locked="0"/>
    </xf>
    <xf numFmtId="164" fontId="14" fillId="0" borderId="20" xfId="4" applyNumberFormat="1" applyFont="1" applyBorder="1" applyAlignment="1" applyProtection="1">
      <alignment horizontal="center" vertical="center" wrapText="1"/>
      <protection locked="0"/>
    </xf>
    <xf numFmtId="0" fontId="14" fillId="0" borderId="25" xfId="2" applyFont="1" applyBorder="1" applyAlignment="1">
      <alignment horizontal="center" vertical="center" wrapText="1"/>
    </xf>
    <xf numFmtId="0" fontId="14" fillId="0" borderId="24" xfId="2" applyFont="1" applyBorder="1" applyAlignment="1">
      <alignment horizontal="center" vertical="center" wrapText="1"/>
    </xf>
    <xf numFmtId="0" fontId="20" fillId="0" borderId="23" xfId="2" applyFont="1" applyBorder="1" applyAlignment="1" applyProtection="1">
      <alignment horizontal="center" vertical="center" textRotation="90" wrapText="1"/>
      <protection hidden="1"/>
    </xf>
    <xf numFmtId="9" fontId="15" fillId="0" borderId="22" xfId="2" applyNumberFormat="1" applyFont="1" applyBorder="1" applyAlignment="1" applyProtection="1">
      <alignment horizontal="center" vertical="center" wrapText="1"/>
      <protection hidden="1"/>
    </xf>
    <xf numFmtId="9" fontId="15" fillId="0" borderId="20" xfId="2" applyNumberFormat="1" applyFont="1" applyBorder="1" applyAlignment="1" applyProtection="1">
      <alignment horizontal="center" vertical="center" wrapText="1"/>
      <protection hidden="1"/>
    </xf>
    <xf numFmtId="9" fontId="15" fillId="0" borderId="30" xfId="2" applyNumberFormat="1" applyFont="1" applyBorder="1" applyAlignment="1" applyProtection="1">
      <alignment horizontal="center" vertical="center" wrapText="1"/>
      <protection hidden="1"/>
    </xf>
    <xf numFmtId="9" fontId="15" fillId="0" borderId="27" xfId="2" applyNumberFormat="1" applyFont="1" applyBorder="1" applyAlignment="1" applyProtection="1">
      <alignment horizontal="center" vertical="center" wrapText="1"/>
      <protection hidden="1"/>
    </xf>
    <xf numFmtId="0" fontId="19" fillId="0" borderId="26" xfId="13" applyFont="1" applyBorder="1" applyAlignment="1">
      <alignment horizontal="center" vertical="center" wrapText="1"/>
    </xf>
    <xf numFmtId="0" fontId="19" fillId="0" borderId="32" xfId="13" applyFont="1" applyBorder="1" applyAlignment="1">
      <alignment horizontal="center" vertical="center" wrapText="1"/>
    </xf>
    <xf numFmtId="0" fontId="19" fillId="0" borderId="22" xfId="2" applyFont="1" applyBorder="1" applyAlignment="1" applyProtection="1">
      <alignment horizontal="center" vertical="center" wrapText="1"/>
      <protection locked="0"/>
    </xf>
    <xf numFmtId="0" fontId="19" fillId="0" borderId="20" xfId="2" applyFont="1" applyBorder="1" applyAlignment="1" applyProtection="1">
      <alignment horizontal="center" vertical="center" wrapText="1"/>
      <protection locked="0"/>
    </xf>
    <xf numFmtId="0" fontId="19" fillId="0" borderId="23" xfId="2" applyFont="1" applyBorder="1" applyAlignment="1" applyProtection="1">
      <alignment horizontal="center" vertical="center" wrapText="1"/>
      <protection locked="0"/>
    </xf>
    <xf numFmtId="0" fontId="14" fillId="0" borderId="22" xfId="2" applyFont="1" applyBorder="1" applyAlignment="1" applyProtection="1">
      <alignment horizontal="center" vertical="center" textRotation="90"/>
      <protection locked="0"/>
    </xf>
    <xf numFmtId="0" fontId="14" fillId="0" borderId="20" xfId="2" applyFont="1" applyBorder="1" applyAlignment="1" applyProtection="1">
      <alignment horizontal="center" vertical="center" textRotation="90"/>
      <protection locked="0"/>
    </xf>
    <xf numFmtId="0" fontId="14" fillId="0" borderId="23" xfId="2" applyFont="1" applyBorder="1" applyAlignment="1" applyProtection="1">
      <alignment horizontal="center" vertical="center" textRotation="90"/>
      <protection locked="0"/>
    </xf>
    <xf numFmtId="164" fontId="19" fillId="0" borderId="22" xfId="4" applyNumberFormat="1" applyFont="1" applyBorder="1" applyAlignment="1" applyProtection="1">
      <alignment horizontal="center" vertical="center" wrapText="1"/>
      <protection locked="0"/>
    </xf>
    <xf numFmtId="164" fontId="19" fillId="0" borderId="20" xfId="4" applyNumberFormat="1" applyFont="1" applyBorder="1" applyAlignment="1" applyProtection="1">
      <alignment horizontal="center" vertical="center" wrapText="1"/>
      <protection locked="0"/>
    </xf>
    <xf numFmtId="43" fontId="19" fillId="0" borderId="22" xfId="4" applyFont="1" applyBorder="1" applyAlignment="1" applyProtection="1">
      <alignment horizontal="center" vertical="center" wrapText="1"/>
      <protection locked="0"/>
    </xf>
    <xf numFmtId="43" fontId="19" fillId="0" borderId="20" xfId="4" applyFont="1" applyBorder="1" applyAlignment="1" applyProtection="1">
      <alignment horizontal="center" vertical="center" wrapText="1"/>
      <protection locked="0"/>
    </xf>
    <xf numFmtId="0" fontId="19" fillId="0" borderId="22" xfId="2" applyFont="1" applyBorder="1" applyAlignment="1" applyProtection="1">
      <alignment horizontal="center" vertical="center"/>
      <protection locked="0"/>
    </xf>
    <xf numFmtId="0" fontId="19" fillId="0" borderId="20" xfId="2" applyFont="1" applyBorder="1" applyAlignment="1" applyProtection="1">
      <alignment horizontal="center" vertical="center"/>
      <protection locked="0"/>
    </xf>
    <xf numFmtId="0" fontId="55" fillId="0" borderId="91" xfId="0" applyFont="1" applyBorder="1" applyAlignment="1">
      <alignment horizontal="center" vertical="center" wrapText="1"/>
    </xf>
    <xf numFmtId="0" fontId="55" fillId="0" borderId="92" xfId="0" applyFont="1" applyBorder="1"/>
    <xf numFmtId="0" fontId="55" fillId="0" borderId="93" xfId="0" applyFont="1" applyBorder="1"/>
    <xf numFmtId="0" fontId="55" fillId="0" borderId="91" xfId="0" applyFont="1" applyBorder="1" applyAlignment="1">
      <alignment horizontal="left" vertical="center" wrapText="1"/>
    </xf>
    <xf numFmtId="0" fontId="55" fillId="0" borderId="93" xfId="0" applyFont="1" applyBorder="1" applyAlignment="1">
      <alignment horizontal="center" vertical="center"/>
    </xf>
    <xf numFmtId="0" fontId="55" fillId="0" borderId="1" xfId="0" applyFont="1" applyBorder="1" applyAlignment="1">
      <alignment horizontal="center" vertical="center" wrapText="1"/>
    </xf>
    <xf numFmtId="0" fontId="55" fillId="0" borderId="95" xfId="0" applyFont="1" applyBorder="1" applyAlignment="1">
      <alignment horizontal="center" vertical="center" wrapText="1"/>
    </xf>
    <xf numFmtId="0" fontId="55" fillId="0" borderId="97" xfId="0" applyFont="1" applyBorder="1" applyAlignment="1">
      <alignment horizontal="center" vertical="center" wrapText="1"/>
    </xf>
    <xf numFmtId="0" fontId="55" fillId="0" borderId="98" xfId="0" applyFont="1" applyBorder="1" applyAlignment="1">
      <alignment horizontal="center" vertical="center" wrapText="1"/>
    </xf>
    <xf numFmtId="0" fontId="55" fillId="0" borderId="95" xfId="0" applyFont="1" applyBorder="1" applyAlignment="1">
      <alignment horizontal="left" vertical="center" wrapText="1"/>
    </xf>
    <xf numFmtId="0" fontId="55" fillId="0" borderId="98" xfId="0" applyFont="1" applyBorder="1" applyAlignment="1">
      <alignment horizontal="left" vertical="center" wrapText="1"/>
    </xf>
    <xf numFmtId="0" fontId="56" fillId="0" borderId="88" xfId="21" applyFont="1" applyBorder="1" applyAlignment="1">
      <alignment horizontal="left" vertical="center"/>
    </xf>
    <xf numFmtId="0" fontId="55" fillId="0" borderId="87" xfId="21" applyFont="1" applyBorder="1"/>
    <xf numFmtId="0" fontId="55" fillId="0" borderId="68" xfId="21" applyFont="1" applyBorder="1"/>
    <xf numFmtId="0" fontId="56" fillId="0" borderId="86" xfId="21" applyFont="1" applyBorder="1" applyAlignment="1">
      <alignment horizontal="left" vertical="center"/>
    </xf>
    <xf numFmtId="0" fontId="55" fillId="0" borderId="69" xfId="21" applyFont="1" applyBorder="1"/>
    <xf numFmtId="0" fontId="55" fillId="0" borderId="85" xfId="21" applyFont="1" applyBorder="1"/>
    <xf numFmtId="0" fontId="56" fillId="0" borderId="77" xfId="21" applyFont="1" applyBorder="1" applyAlignment="1">
      <alignment horizontal="center" vertical="center"/>
    </xf>
    <xf numFmtId="0" fontId="55" fillId="0" borderId="76" xfId="21" applyFont="1" applyBorder="1"/>
    <xf numFmtId="0" fontId="55" fillId="0" borderId="72" xfId="21" applyFont="1" applyBorder="1"/>
    <xf numFmtId="0" fontId="55" fillId="0" borderId="78" xfId="21" applyFont="1" applyBorder="1"/>
    <xf numFmtId="0" fontId="55" fillId="0" borderId="75" xfId="21" applyFont="1" applyBorder="1"/>
    <xf numFmtId="0" fontId="55" fillId="0" borderId="73" xfId="21" applyFont="1" applyBorder="1"/>
    <xf numFmtId="0" fontId="55" fillId="0" borderId="66" xfId="21" applyFont="1" applyBorder="1"/>
    <xf numFmtId="0" fontId="55" fillId="0" borderId="74" xfId="21" applyFont="1" applyBorder="1"/>
    <xf numFmtId="0" fontId="56" fillId="0" borderId="0" xfId="21" applyFont="1" applyBorder="1" applyAlignment="1">
      <alignment vertical="center"/>
    </xf>
    <xf numFmtId="0" fontId="55" fillId="0" borderId="0" xfId="21" applyFont="1" applyBorder="1"/>
    <xf numFmtId="14" fontId="56" fillId="0" borderId="84" xfId="21" applyNumberFormat="1" applyFont="1" applyBorder="1" applyAlignment="1">
      <alignment horizontal="left" vertical="top"/>
    </xf>
    <xf numFmtId="0" fontId="55" fillId="0" borderId="83" xfId="21" applyFont="1" applyBorder="1"/>
    <xf numFmtId="0" fontId="55" fillId="0" borderId="82" xfId="21" applyFont="1" applyBorder="1"/>
    <xf numFmtId="0" fontId="55" fillId="0" borderId="81" xfId="21" applyFont="1" applyBorder="1"/>
    <xf numFmtId="0" fontId="55" fillId="0" borderId="80" xfId="21" applyFont="1" applyBorder="1"/>
    <xf numFmtId="14" fontId="56" fillId="0" borderId="72" xfId="21" applyNumberFormat="1" applyFont="1" applyBorder="1" applyAlignment="1">
      <alignment horizontal="center" vertical="top"/>
    </xf>
    <xf numFmtId="0" fontId="55" fillId="0" borderId="0" xfId="21" applyFont="1"/>
    <xf numFmtId="0" fontId="57" fillId="0" borderId="0" xfId="21" applyFont="1" applyBorder="1" applyAlignment="1">
      <alignment horizontal="left" vertical="center" wrapText="1"/>
    </xf>
    <xf numFmtId="0" fontId="57" fillId="0" borderId="77" xfId="21" applyFont="1" applyBorder="1" applyAlignment="1">
      <alignment horizontal="left" vertical="center" wrapText="1"/>
    </xf>
    <xf numFmtId="0" fontId="59" fillId="0" borderId="0" xfId="21" applyFont="1" applyBorder="1" applyAlignment="1">
      <alignment horizontal="center" vertical="center" wrapText="1"/>
    </xf>
    <xf numFmtId="0" fontId="56" fillId="13" borderId="72" xfId="21" applyFont="1" applyFill="1" applyBorder="1" applyAlignment="1">
      <alignment horizontal="center" vertical="center"/>
    </xf>
    <xf numFmtId="0" fontId="56" fillId="13" borderId="0" xfId="21" applyFont="1" applyFill="1" applyBorder="1" applyAlignment="1">
      <alignment horizontal="center" vertical="center"/>
    </xf>
    <xf numFmtId="0" fontId="57" fillId="0" borderId="70" xfId="21" applyFont="1" applyBorder="1" applyAlignment="1">
      <alignment horizontal="left" vertical="center" wrapText="1"/>
    </xf>
    <xf numFmtId="0" fontId="55" fillId="0" borderId="79" xfId="21" applyFont="1" applyBorder="1"/>
    <xf numFmtId="0" fontId="57" fillId="0" borderId="77" xfId="21" applyFont="1" applyBorder="1" applyAlignment="1">
      <alignment horizontal="center" vertical="center"/>
    </xf>
    <xf numFmtId="0" fontId="57" fillId="0" borderId="0" xfId="21" applyFont="1" applyBorder="1" applyAlignment="1">
      <alignment horizontal="center" vertical="center" wrapText="1"/>
    </xf>
    <xf numFmtId="0" fontId="57" fillId="0" borderId="78" xfId="21" applyFont="1" applyBorder="1" applyAlignment="1">
      <alignment horizontal="center" vertical="center" wrapText="1"/>
    </xf>
    <xf numFmtId="0" fontId="56" fillId="0" borderId="0" xfId="21" applyFont="1" applyAlignment="1">
      <alignment vertical="center"/>
    </xf>
    <xf numFmtId="0" fontId="56" fillId="10" borderId="101" xfId="21" applyFont="1" applyFill="1" applyBorder="1" applyAlignment="1">
      <alignment horizontal="center" vertical="center" wrapText="1"/>
    </xf>
    <xf numFmtId="0" fontId="56" fillId="10" borderId="103" xfId="21" applyFont="1" applyFill="1" applyBorder="1" applyAlignment="1">
      <alignment horizontal="center" vertical="center" wrapText="1"/>
    </xf>
    <xf numFmtId="0" fontId="56" fillId="10" borderId="102" xfId="21" applyFont="1" applyFill="1" applyBorder="1" applyAlignment="1">
      <alignment horizontal="center" vertical="center" wrapText="1"/>
    </xf>
    <xf numFmtId="0" fontId="56" fillId="12" borderId="70" xfId="21" applyFont="1" applyFill="1" applyBorder="1" applyAlignment="1">
      <alignment horizontal="center" vertical="center" wrapText="1"/>
    </xf>
    <xf numFmtId="0" fontId="56" fillId="13" borderId="71" xfId="21" applyFont="1" applyFill="1" applyBorder="1" applyAlignment="1">
      <alignment horizontal="center" vertical="center"/>
    </xf>
    <xf numFmtId="0" fontId="59" fillId="7" borderId="0" xfId="21" applyFont="1" applyFill="1" applyBorder="1" applyAlignment="1">
      <alignment horizontal="center" vertical="center" wrapText="1"/>
    </xf>
  </cellXfs>
  <cellStyles count="28">
    <cellStyle name="Millares 2" xfId="4"/>
    <cellStyle name="Moneda 2" xfId="22"/>
    <cellStyle name="Moneda 3" xfId="23"/>
    <cellStyle name="Moneda 4" xfId="26"/>
    <cellStyle name="Moneda 5" xfId="27"/>
    <cellStyle name="Normal" xfId="0" builtinId="0"/>
    <cellStyle name="Normal 10" xfId="10"/>
    <cellStyle name="Normal 11" xfId="12"/>
    <cellStyle name="Normal 12" xfId="11"/>
    <cellStyle name="Normal 13" xfId="8"/>
    <cellStyle name="Normal 14" xfId="9"/>
    <cellStyle name="Normal 16" xfId="7"/>
    <cellStyle name="Normal 17" xfId="6"/>
    <cellStyle name="Normal 2" xfId="1"/>
    <cellStyle name="Normal 2 2" xfId="18"/>
    <cellStyle name="Normal 2 3" xfId="19"/>
    <cellStyle name="Normal 3" xfId="2"/>
    <cellStyle name="Normal 3 2" xfId="25"/>
    <cellStyle name="Normal 3 2 2" xfId="13"/>
    <cellStyle name="Normal 3 3" xfId="24"/>
    <cellStyle name="Normal 4" xfId="20"/>
    <cellStyle name="Normal 5" xfId="17"/>
    <cellStyle name="Normal 6" xfId="16"/>
    <cellStyle name="Normal 7" xfId="21"/>
    <cellStyle name="Normal 8" xfId="15"/>
    <cellStyle name="Normal 9" xfId="14"/>
    <cellStyle name="Porcentaje 2" xfId="3"/>
    <cellStyle name="Porcentaje 2 2" xfId="5"/>
  </cellStyles>
  <dxfs count="1931">
    <dxf>
      <fill>
        <patternFill>
          <bgColor theme="7" tint="-0.24994659260841701"/>
        </patternFill>
      </fill>
    </dxf>
    <dxf>
      <font>
        <color rgb="FF9C0006"/>
      </font>
      <fill>
        <patternFill>
          <bgColor rgb="FFFFC7CE"/>
        </patternFill>
      </fill>
    </dxf>
    <dxf>
      <font>
        <color auto="1"/>
      </font>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006600"/>
        </patternFill>
      </fill>
    </dxf>
    <dxf>
      <fill>
        <patternFill>
          <bgColor rgb="FFFFFF00"/>
        </patternFill>
      </fill>
    </dxf>
    <dxf>
      <fill>
        <patternFill>
          <bgColor rgb="FFCC9900"/>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CC99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theme="7" tint="-0.24994659260841701"/>
        </patternFill>
      </fill>
    </dxf>
    <dxf>
      <font>
        <color rgb="FF9C0006"/>
      </font>
      <fill>
        <patternFill>
          <bgColor rgb="FFFFC7CE"/>
        </patternFill>
      </fill>
    </dxf>
    <dxf>
      <font>
        <color auto="1"/>
      </font>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auto="1"/>
      </font>
      <fill>
        <patternFill>
          <bgColor rgb="FF006600"/>
        </patternFill>
      </fill>
    </dxf>
    <dxf>
      <fill>
        <patternFill>
          <bgColor rgb="FFFFFF00"/>
        </patternFill>
      </fill>
    </dxf>
    <dxf>
      <fill>
        <patternFill>
          <bgColor rgb="FFCC9900"/>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CC99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00CC00"/>
        </patternFill>
      </fill>
    </dxf>
    <dxf>
      <fill>
        <patternFill>
          <bgColor rgb="FF336600"/>
        </patternFill>
      </fill>
    </dxf>
    <dxf>
      <font>
        <color auto="1"/>
      </font>
      <fill>
        <patternFill>
          <bgColor theme="9" tint="0.39994506668294322"/>
        </patternFill>
      </fill>
    </dxf>
    <dxf>
      <font>
        <color auto="1"/>
      </font>
      <fill>
        <patternFill>
          <bgColor rgb="FFFFFF00"/>
        </patternFill>
      </fill>
    </dxf>
    <dxf>
      <font>
        <color auto="1"/>
      </font>
      <fill>
        <patternFill>
          <bgColor rgb="FFFF9900"/>
        </patternFill>
      </fill>
    </dxf>
    <dxf>
      <font>
        <color auto="1"/>
      </font>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patternType="solid">
          <bgColor rgb="FFCC9900"/>
        </patternFill>
      </fill>
    </dxf>
    <dxf>
      <font>
        <color auto="1"/>
      </font>
      <fill>
        <patternFill patternType="solid">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bgColor rgb="FF00CC00"/>
        </patternFill>
      </fill>
    </dxf>
    <dxf>
      <fill>
        <patternFill patternType="solid">
          <bgColor rgb="FF336600"/>
        </patternFill>
      </fill>
    </dxf>
    <dxf>
      <font>
        <color auto="1"/>
      </font>
      <fill>
        <patternFill patternType="solid">
          <bgColor theme="9" tint="0.39988402966399123"/>
        </patternFill>
      </fill>
    </dxf>
    <dxf>
      <font>
        <color auto="1"/>
      </font>
      <fill>
        <patternFill patternType="solid">
          <bgColor rgb="FFFFFF00"/>
        </patternFill>
      </fill>
    </dxf>
    <dxf>
      <font>
        <color auto="1"/>
      </font>
      <fill>
        <patternFill patternType="solid">
          <bgColor rgb="FFFF9900"/>
        </patternFill>
      </fill>
    </dxf>
    <dxf>
      <font>
        <color auto="1"/>
      </font>
      <fill>
        <patternFill patternType="solid">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patternType="solid">
          <bgColor rgb="FFCC9900"/>
        </patternFill>
      </fill>
    </dxf>
    <dxf>
      <font>
        <color auto="1"/>
      </font>
      <fill>
        <patternFill patternType="solid">
          <bgColor rgb="FFFF0000"/>
        </patternFill>
      </fill>
    </dxf>
    <dxf>
      <font>
        <color rgb="FF9C0006"/>
      </font>
      <fill>
        <patternFill patternType="solid">
          <bgColor rgb="FFFFC7CE"/>
        </patternFill>
      </fill>
    </dxf>
    <dxf>
      <fill>
        <patternFill patternType="solid">
          <bgColor rgb="FF00CC00"/>
        </patternFill>
      </fill>
    </dxf>
    <dxf>
      <fill>
        <patternFill patternType="solid">
          <bgColor rgb="FF336600"/>
        </patternFill>
      </fill>
    </dxf>
    <dxf>
      <font>
        <color auto="1"/>
      </font>
      <fill>
        <patternFill patternType="solid">
          <bgColor theme="9" tint="0.39988402966399123"/>
        </patternFill>
      </fill>
    </dxf>
    <dxf>
      <font>
        <color auto="1"/>
      </font>
      <fill>
        <patternFill patternType="solid">
          <bgColor rgb="FFFFFF00"/>
        </patternFill>
      </fill>
    </dxf>
    <dxf>
      <font>
        <color auto="1"/>
      </font>
      <fill>
        <patternFill patternType="solid">
          <bgColor rgb="FFFF9900"/>
        </patternFill>
      </fill>
    </dxf>
    <dxf>
      <font>
        <color auto="1"/>
      </font>
      <fill>
        <patternFill patternType="solid">
          <bgColor rgb="FFFF0000"/>
        </patternFill>
      </fill>
    </dxf>
    <dxf>
      <font>
        <color auto="1"/>
      </font>
      <fill>
        <patternFill patternType="solid">
          <bgColor rgb="FF92D050"/>
        </patternFill>
      </fill>
    </dxf>
    <dxf>
      <fill>
        <patternFill patternType="solid">
          <bgColor rgb="FF00B050"/>
        </patternFill>
      </fill>
    </dxf>
    <dxf>
      <fill>
        <patternFill patternType="solid">
          <bgColor rgb="FFFFFF66"/>
        </patternFill>
      </fill>
    </dxf>
    <dxf>
      <fill>
        <patternFill patternType="solid">
          <bgColor rgb="FFFFC000"/>
        </patternFill>
      </fill>
    </dxf>
    <dxf>
      <fill>
        <patternFill patternType="solid">
          <bgColor rgb="FFFF0000"/>
        </patternFill>
      </fill>
    </dxf>
    <dxf>
      <fill>
        <patternFill patternType="solid">
          <bgColor theme="7" tint="-0.24994659260841701"/>
        </patternFill>
      </fill>
    </dxf>
    <dxf>
      <font>
        <color rgb="FF9C0006"/>
      </font>
      <fill>
        <patternFill patternType="solid">
          <bgColor rgb="FFFFC7CE"/>
        </patternFill>
      </fill>
    </dxf>
    <dxf>
      <font>
        <color auto="1"/>
      </font>
      <fill>
        <patternFill patternType="solid">
          <bgColor rgb="FFFF0000"/>
        </patternFill>
      </fill>
    </dxf>
    <dxf>
      <font>
        <color auto="1"/>
      </font>
      <fill>
        <patternFill patternType="solid">
          <bgColor rgb="FF92D050"/>
        </patternFill>
      </fill>
    </dxf>
    <dxf>
      <font>
        <color auto="1"/>
      </font>
      <fill>
        <patternFill patternType="solid">
          <bgColor rgb="FF006600"/>
        </patternFill>
      </fill>
    </dxf>
    <dxf>
      <fill>
        <patternFill patternType="solid">
          <bgColor rgb="FFFFFF00"/>
        </patternFill>
      </fill>
    </dxf>
    <dxf>
      <fill>
        <patternFill patternType="solid">
          <bgColor rgb="FFCC9900"/>
        </patternFill>
      </fill>
    </dxf>
    <dxf>
      <font>
        <color auto="1"/>
      </font>
      <fill>
        <patternFill patternType="solid">
          <bgColor rgb="FFFF0000"/>
        </patternFill>
      </fill>
    </dxf>
    <dxf>
      <font>
        <color rgb="FF9C0006"/>
      </font>
      <fill>
        <patternFill patternType="solid">
          <bgColor rgb="FFFFC7CE"/>
        </patternFill>
      </fill>
    </dxf>
    <dxf>
      <fill>
        <patternFill patternType="solid">
          <bgColor rgb="FF00CC00"/>
        </patternFill>
      </fill>
    </dxf>
    <dxf>
      <fill>
        <patternFill patternType="solid">
          <bgColor rgb="FF336600"/>
        </patternFill>
      </fill>
    </dxf>
    <dxf>
      <font>
        <color auto="1"/>
      </font>
      <fill>
        <patternFill patternType="solid">
          <bgColor theme="9" tint="0.39988402966399123"/>
        </patternFill>
      </fill>
    </dxf>
    <dxf>
      <font>
        <color auto="1"/>
      </font>
      <fill>
        <patternFill patternType="solid">
          <bgColor rgb="FFFFFF00"/>
        </patternFill>
      </fill>
    </dxf>
    <dxf>
      <font>
        <color auto="1"/>
      </font>
      <fill>
        <patternFill patternType="solid">
          <bgColor rgb="FFFF9900"/>
        </patternFill>
      </fill>
    </dxf>
    <dxf>
      <font>
        <color auto="1"/>
      </font>
      <fill>
        <patternFill patternType="solid">
          <bgColor rgb="FFFF0000"/>
        </patternFill>
      </fill>
    </dxf>
    <dxf>
      <font>
        <color auto="1"/>
      </font>
      <fill>
        <patternFill patternType="solid">
          <bgColor rgb="FF92D050"/>
        </patternFill>
      </fill>
    </dxf>
    <dxf>
      <fill>
        <patternFill patternType="solid">
          <bgColor rgb="FF00B050"/>
        </patternFill>
      </fill>
    </dxf>
    <dxf>
      <fill>
        <patternFill patternType="solid">
          <bgColor rgb="FFFFFF66"/>
        </patternFill>
      </fill>
    </dxf>
    <dxf>
      <fill>
        <patternFill patternType="solid">
          <bgColor rgb="FFFFC000"/>
        </patternFill>
      </fill>
    </dxf>
    <dxf>
      <fill>
        <patternFill patternType="solid">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ont>
        <color rgb="FF9C0006"/>
      </font>
      <fill>
        <patternFill>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CC9900"/>
          <bgColor rgb="FFCC990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FF00"/>
          <bgColor rgb="FFFFFF00"/>
        </patternFill>
      </fill>
    </dxf>
    <dxf>
      <fill>
        <patternFill patternType="solid">
          <fgColor rgb="FFFF9900"/>
          <bgColor rgb="FFFF99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FF0000"/>
          <bgColor rgb="FFFF0000"/>
        </patternFill>
      </fill>
    </dxf>
    <dxf>
      <fill>
        <patternFill patternType="solid">
          <fgColor rgb="FFCC9900"/>
          <bgColor rgb="FFCC9900"/>
        </patternFill>
      </fill>
    </dxf>
    <dxf>
      <fill>
        <patternFill patternType="solid">
          <fgColor rgb="FFFFFF00"/>
          <bgColor rgb="FFFFFF00"/>
        </patternFill>
      </fill>
    </dxf>
    <dxf>
      <fill>
        <patternFill patternType="solid">
          <fgColor rgb="FF00CC00"/>
          <bgColor rgb="FF00CC00"/>
        </patternFill>
      </fill>
    </dxf>
    <dxf>
      <fill>
        <patternFill patternType="solid">
          <fgColor rgb="FF336600"/>
          <bgColor rgb="FF336600"/>
        </patternFill>
      </fill>
    </dxf>
    <dxf>
      <fill>
        <patternFill patternType="solid">
          <fgColor rgb="FFA8D08D"/>
          <bgColor rgb="FFA8D08D"/>
        </patternFill>
      </fill>
    </dxf>
    <dxf>
      <fill>
        <patternFill patternType="solid">
          <fgColor rgb="FFFF9900"/>
          <bgColor rgb="FFFF99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
      <fill>
        <patternFill patternType="solid">
          <fgColor rgb="FF92D050"/>
          <bgColor rgb="FF92D050"/>
        </patternFill>
      </fill>
    </dxf>
    <dxf>
      <fill>
        <patternFill patternType="solid">
          <fgColor rgb="FF006600"/>
          <bgColor rgb="FF006600"/>
        </patternFill>
      </fill>
    </dxf>
    <dxf>
      <fill>
        <patternFill patternType="solid">
          <fgColor rgb="FFFFFF00"/>
          <bgColor rgb="FFFFFF00"/>
        </patternFill>
      </fill>
    </dxf>
    <dxf>
      <fill>
        <patternFill patternType="solid">
          <fgColor rgb="FFCC9900"/>
          <bgColor rgb="FFCC9900"/>
        </patternFill>
      </fill>
    </dxf>
    <dxf>
      <fill>
        <patternFill patternType="solid">
          <fgColor rgb="FFFF0000"/>
          <bgColor rgb="FFFF0000"/>
        </patternFill>
      </fill>
    </dxf>
    <dxf>
      <fill>
        <patternFill patternType="solid">
          <fgColor rgb="FFBF9000"/>
          <bgColor rgb="FFBF9000"/>
        </patternFill>
      </fill>
    </dxf>
    <dxf>
      <font>
        <color rgb="FF9C0006"/>
      </font>
      <fill>
        <patternFill patternType="solid">
          <fgColor rgb="FFFFC7CE"/>
          <bgColor rgb="FFFFC7CE"/>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548135"/>
          <bgColor rgb="FF548135"/>
        </patternFill>
      </fill>
    </dxf>
    <dxf>
      <fill>
        <patternFill patternType="solid">
          <fgColor rgb="FFC00000"/>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152400</xdr:rowOff>
    </xdr:from>
    <xdr:to>
      <xdr:col>0</xdr:col>
      <xdr:colOff>2971800</xdr:colOff>
      <xdr:row>3</xdr:row>
      <xdr:rowOff>333375</xdr:rowOff>
    </xdr:to>
    <xdr:pic>
      <xdr:nvPicPr>
        <xdr:cNvPr id="3" name="Imagen 2"/>
        <xdr:cNvPicPr>
          <a:picLocks noChangeAspect="1"/>
        </xdr:cNvPicPr>
      </xdr:nvPicPr>
      <xdr:blipFill rotWithShape="1">
        <a:blip xmlns:r="http://schemas.openxmlformats.org/officeDocument/2006/relationships" r:embed="rId1"/>
        <a:srcRect l="59740" t="39917" r="23391" b="49057"/>
        <a:stretch/>
      </xdr:blipFill>
      <xdr:spPr>
        <a:xfrm>
          <a:off x="19049" y="152400"/>
          <a:ext cx="2952751" cy="11620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898070</xdr:colOff>
      <xdr:row>0</xdr:row>
      <xdr:rowOff>81644</xdr:rowOff>
    </xdr:from>
    <xdr:to>
      <xdr:col>1</xdr:col>
      <xdr:colOff>2081893</xdr:colOff>
      <xdr:row>3</xdr:row>
      <xdr:rowOff>420154</xdr:rowOff>
    </xdr:to>
    <xdr:pic>
      <xdr:nvPicPr>
        <xdr:cNvPr id="4" name="Imagen 3"/>
        <xdr:cNvPicPr>
          <a:picLocks noChangeAspect="1"/>
        </xdr:cNvPicPr>
      </xdr:nvPicPr>
      <xdr:blipFill rotWithShape="1">
        <a:blip xmlns:r="http://schemas.openxmlformats.org/officeDocument/2006/relationships" r:embed="rId1"/>
        <a:srcRect l="59740" t="39917" r="23391" b="49057"/>
        <a:stretch/>
      </xdr:blipFill>
      <xdr:spPr>
        <a:xfrm>
          <a:off x="898070" y="81644"/>
          <a:ext cx="3211287" cy="126379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878416</xdr:colOff>
      <xdr:row>0</xdr:row>
      <xdr:rowOff>0</xdr:rowOff>
    </xdr:from>
    <xdr:to>
      <xdr:col>3</xdr:col>
      <xdr:colOff>275165</xdr:colOff>
      <xdr:row>3</xdr:row>
      <xdr:rowOff>119556</xdr:rowOff>
    </xdr:to>
    <xdr:pic>
      <xdr:nvPicPr>
        <xdr:cNvPr id="3" name="Imagen 2"/>
        <xdr:cNvPicPr>
          <a:picLocks noChangeAspect="1"/>
        </xdr:cNvPicPr>
      </xdr:nvPicPr>
      <xdr:blipFill rotWithShape="1">
        <a:blip xmlns:r="http://schemas.openxmlformats.org/officeDocument/2006/relationships" r:embed="rId1"/>
        <a:srcRect l="59740" t="39917" r="23391" b="49057"/>
        <a:stretch/>
      </xdr:blipFill>
      <xdr:spPr>
        <a:xfrm>
          <a:off x="2423583" y="0"/>
          <a:ext cx="1809749" cy="71222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707572</xdr:colOff>
      <xdr:row>1</xdr:row>
      <xdr:rowOff>27213</xdr:rowOff>
    </xdr:from>
    <xdr:to>
      <xdr:col>1</xdr:col>
      <xdr:colOff>1741714</xdr:colOff>
      <xdr:row>4</xdr:row>
      <xdr:rowOff>45472</xdr:rowOff>
    </xdr:to>
    <xdr:pic>
      <xdr:nvPicPr>
        <xdr:cNvPr id="3" name="Imagen 2"/>
        <xdr:cNvPicPr>
          <a:picLocks noChangeAspect="1"/>
        </xdr:cNvPicPr>
      </xdr:nvPicPr>
      <xdr:blipFill rotWithShape="1">
        <a:blip xmlns:r="http://schemas.openxmlformats.org/officeDocument/2006/relationships" r:embed="rId1"/>
        <a:srcRect l="59740" t="39917" r="23391" b="49057"/>
        <a:stretch/>
      </xdr:blipFill>
      <xdr:spPr>
        <a:xfrm>
          <a:off x="707572" y="231320"/>
          <a:ext cx="1809749" cy="71222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emartinez/AppData/Local/Microsoft/Windows/Temporary%20Internet%20Files/Content.Outlook/X08YSC5Q/Copia%20de%20Formato%20riesgos%20corrupci&#243;n%20201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maguirre/AppData/Local/Microsoft/Windows/Temporary%20Internet%20Files/Content.Outlook/DH5A0Q16/Mapa%20riesgos%20Plan%20Anticorrupcion%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herazo/AppData/Local/Microsoft/Windows/INetCache/Content.Outlook/QPAIJPHY/Formatoriesgosoctubre2017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Corrupción"/>
      <sheetName val="Calificación probabilidad"/>
      <sheetName val="Explicación de los campos"/>
      <sheetName val="Hoja2"/>
      <sheetName val="Opciones Tratamiento"/>
      <sheetName val="Tabla Valoración controles"/>
    </sheetNames>
    <sheetDataSet>
      <sheetData sheetId="0"/>
      <sheetData sheetId="1">
        <row r="13">
          <cell r="E13" t="str">
            <v>3-Posible</v>
          </cell>
        </row>
      </sheetData>
      <sheetData sheetId="2">
        <row r="2">
          <cell r="AS2" t="str">
            <v>Asignado</v>
          </cell>
          <cell r="AU2" t="str">
            <v>Confiable</v>
          </cell>
        </row>
        <row r="3">
          <cell r="AS3" t="str">
            <v>No asignado</v>
          </cell>
          <cell r="AU3" t="str">
            <v>No confiable</v>
          </cell>
        </row>
        <row r="5">
          <cell r="AS5" t="str">
            <v>Adecuado</v>
          </cell>
          <cell r="AU5" t="str">
            <v xml:space="preserve">Se investigan y resuelven oportunamente </v>
          </cell>
        </row>
        <row r="6">
          <cell r="AS6" t="str">
            <v>Inadecuado</v>
          </cell>
          <cell r="AU6" t="str">
            <v>No se investigan y resuelven oportunamente</v>
          </cell>
        </row>
        <row r="8">
          <cell r="AS8" t="str">
            <v>Oportuna</v>
          </cell>
          <cell r="AU8" t="str">
            <v>Completa</v>
          </cell>
        </row>
        <row r="9">
          <cell r="AS9" t="str">
            <v>Inoportuna</v>
          </cell>
          <cell r="AU9" t="str">
            <v>Incompleta</v>
          </cell>
        </row>
        <row r="10">
          <cell r="AU10" t="str">
            <v>No existe</v>
          </cell>
        </row>
        <row r="11">
          <cell r="AS11" t="str">
            <v>Prevenir</v>
          </cell>
        </row>
        <row r="12">
          <cell r="AS12" t="str">
            <v>Detectar</v>
          </cell>
          <cell r="AU12" t="str">
            <v>Fuerte</v>
          </cell>
        </row>
        <row r="13">
          <cell r="AS13" t="str">
            <v>No es un control</v>
          </cell>
          <cell r="AU13" t="str">
            <v>Moderado</v>
          </cell>
        </row>
        <row r="14">
          <cell r="AU14" t="str">
            <v>Débil</v>
          </cell>
        </row>
      </sheetData>
      <sheetData sheetId="3">
        <row r="3">
          <cell r="H3" t="str">
            <v>1-Rara vez</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a de Riesgos"/>
      <sheetName val="Explicación de los campos"/>
      <sheetName val="Comprobación Riesgos Corrupción"/>
      <sheetName val="Listas"/>
      <sheetName val="Hoja2"/>
    </sheetNames>
    <sheetDataSet>
      <sheetData sheetId="0"/>
      <sheetData sheetId="1"/>
      <sheetData sheetId="2">
        <row r="2">
          <cell r="B2" t="str">
            <v>Servidores públicos</v>
          </cell>
          <cell r="G2" t="str">
            <v>Estratégico</v>
          </cell>
        </row>
        <row r="3">
          <cell r="B3" t="str">
            <v>Método</v>
          </cell>
          <cell r="G3" t="str">
            <v>Imagen</v>
          </cell>
        </row>
        <row r="4">
          <cell r="B4" t="str">
            <v>Sistemas de información</v>
          </cell>
          <cell r="G4" t="str">
            <v>Operativo</v>
          </cell>
        </row>
        <row r="5">
          <cell r="B5" t="str">
            <v>Ambiente de trabajo</v>
          </cell>
          <cell r="G5" t="str">
            <v>Financiero</v>
          </cell>
        </row>
        <row r="6">
          <cell r="B6" t="str">
            <v>Información</v>
          </cell>
          <cell r="G6" t="str">
            <v>Cumplimiento</v>
          </cell>
        </row>
        <row r="7">
          <cell r="B7" t="str">
            <v>Recursos Financieros</v>
          </cell>
          <cell r="G7" t="str">
            <v>Tecnológico</v>
          </cell>
        </row>
        <row r="8">
          <cell r="B8" t="str">
            <v>Recursos Físicos</v>
          </cell>
          <cell r="G8" t="str">
            <v>Corrupción</v>
          </cell>
        </row>
        <row r="9">
          <cell r="B9" t="str">
            <v>Entorno</v>
          </cell>
        </row>
      </sheetData>
      <sheetData sheetId="3"/>
      <sheetData sheetId="4"/>
      <sheetData sheetId="5">
        <row r="3">
          <cell r="H3" t="str">
            <v>1-Raro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esgos de Gestión"/>
      <sheetName val="Riesgos de Corrupción"/>
      <sheetName val="Explicación de los campos"/>
      <sheetName val="Hoja2"/>
      <sheetName val="Hoja1"/>
    </sheetNames>
    <sheetDataSet>
      <sheetData sheetId="0"/>
      <sheetData sheetId="1"/>
      <sheetData sheetId="2">
        <row r="2">
          <cell r="G2" t="str">
            <v>Estratégico</v>
          </cell>
        </row>
        <row r="3">
          <cell r="G3" t="str">
            <v>Imagen</v>
          </cell>
        </row>
        <row r="4">
          <cell r="G4" t="str">
            <v>Operativo</v>
          </cell>
        </row>
        <row r="5">
          <cell r="G5" t="str">
            <v>Financiero</v>
          </cell>
        </row>
        <row r="6">
          <cell r="G6" t="str">
            <v>Cumplimiento</v>
          </cell>
        </row>
        <row r="7">
          <cell r="G7" t="str">
            <v>Tecnológico</v>
          </cell>
        </row>
      </sheetData>
      <sheetData sheetId="3">
        <row r="2">
          <cell r="AM2" t="str">
            <v>Probabilidad</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C4" sqref="C4"/>
    </sheetView>
  </sheetViews>
  <sheetFormatPr baseColWidth="10" defaultRowHeight="15.75"/>
  <cols>
    <col min="1" max="1" width="41.125" customWidth="1"/>
    <col min="2" max="2" width="97.625" customWidth="1"/>
    <col min="3" max="3" width="32.875" customWidth="1"/>
  </cols>
  <sheetData>
    <row r="1" spans="1:3" ht="27.95" customHeight="1">
      <c r="A1" s="305"/>
      <c r="B1" s="306" t="s">
        <v>10</v>
      </c>
      <c r="C1" s="2" t="s">
        <v>7</v>
      </c>
    </row>
    <row r="2" spans="1:3" ht="24" customHeight="1">
      <c r="A2" s="305"/>
      <c r="B2" s="306"/>
      <c r="C2" s="2" t="s">
        <v>5</v>
      </c>
    </row>
    <row r="3" spans="1:3" ht="26.1" customHeight="1">
      <c r="A3" s="305"/>
      <c r="B3" s="306"/>
      <c r="C3" s="2" t="s">
        <v>6</v>
      </c>
    </row>
    <row r="4" spans="1:3" ht="36" customHeight="1">
      <c r="A4" s="305"/>
      <c r="B4" s="306"/>
      <c r="C4" s="1"/>
    </row>
    <row r="5" spans="1:3" ht="33.950000000000003" customHeight="1">
      <c r="A5" s="5" t="s">
        <v>9</v>
      </c>
      <c r="B5" s="5" t="s">
        <v>11</v>
      </c>
      <c r="C5" s="6" t="s">
        <v>12</v>
      </c>
    </row>
    <row r="6" spans="1:3" ht="74.099999999999994" customHeight="1">
      <c r="A6" s="3" t="s">
        <v>13</v>
      </c>
      <c r="B6" s="1"/>
      <c r="C6" s="1"/>
    </row>
    <row r="7" spans="1:3" ht="63.95" customHeight="1">
      <c r="A7" s="3" t="s">
        <v>14</v>
      </c>
      <c r="B7" s="1"/>
      <c r="C7" s="1"/>
    </row>
    <row r="8" spans="1:3" ht="63.95" customHeight="1">
      <c r="A8" s="4" t="s">
        <v>15</v>
      </c>
      <c r="B8" s="1"/>
      <c r="C8" s="1"/>
    </row>
    <row r="9" spans="1:3" ht="80.099999999999994" customHeight="1">
      <c r="A9" s="1"/>
      <c r="B9" s="1"/>
      <c r="C9" s="1"/>
    </row>
    <row r="10" spans="1:3" ht="65.099999999999994" customHeight="1">
      <c r="A10" s="1"/>
      <c r="B10" s="1"/>
      <c r="C10" s="1"/>
    </row>
    <row r="11" spans="1:3" ht="66" customHeight="1">
      <c r="A11" s="1"/>
      <c r="B11" s="1"/>
      <c r="C11" s="1"/>
    </row>
    <row r="12" spans="1:3" ht="71.099999999999994" customHeight="1">
      <c r="A12" s="1"/>
      <c r="B12" s="1"/>
      <c r="C12" s="1"/>
    </row>
  </sheetData>
  <mergeCells count="2">
    <mergeCell ref="A1:A4"/>
    <mergeCell ref="B1:B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5"/>
  <sheetViews>
    <sheetView tabSelected="1" topLeftCell="A46" zoomScale="70" zoomScaleNormal="70" workbookViewId="0">
      <selection activeCell="C47" sqref="C47"/>
    </sheetView>
  </sheetViews>
  <sheetFormatPr baseColWidth="10" defaultRowHeight="15.75"/>
  <cols>
    <col min="1" max="1" width="26.625" style="231" customWidth="1"/>
    <col min="2" max="2" width="33.375" style="231" customWidth="1"/>
    <col min="3" max="3" width="57.5" style="231" customWidth="1"/>
    <col min="4" max="4" width="21.5" style="231" customWidth="1"/>
    <col min="5" max="5" width="25.5" style="231" customWidth="1"/>
    <col min="6" max="6" width="19.125" style="231" customWidth="1"/>
    <col min="7" max="7" width="40.25" style="231" customWidth="1"/>
    <col min="8" max="9" width="28.875" style="231" customWidth="1"/>
    <col min="10" max="10" width="20.5" style="231" customWidth="1"/>
    <col min="11" max="11" width="21.625" style="231" customWidth="1"/>
    <col min="12" max="16384" width="11" style="231"/>
  </cols>
  <sheetData>
    <row r="1" spans="1:11" ht="24.95" customHeight="1">
      <c r="A1" s="315"/>
      <c r="B1" s="307" t="s">
        <v>668</v>
      </c>
      <c r="C1" s="307"/>
      <c r="D1" s="307"/>
      <c r="E1" s="307"/>
      <c r="F1" s="307"/>
      <c r="G1" s="307"/>
      <c r="H1" s="307"/>
      <c r="I1" s="308"/>
      <c r="J1" s="317" t="s">
        <v>7</v>
      </c>
      <c r="K1" s="318"/>
    </row>
    <row r="2" spans="1:11" ht="26.1" customHeight="1">
      <c r="A2" s="315"/>
      <c r="B2" s="307"/>
      <c r="C2" s="307"/>
      <c r="D2" s="307"/>
      <c r="E2" s="307"/>
      <c r="F2" s="307"/>
      <c r="G2" s="307"/>
      <c r="H2" s="307"/>
      <c r="I2" s="308"/>
      <c r="J2" s="317" t="s">
        <v>5</v>
      </c>
      <c r="K2" s="318"/>
    </row>
    <row r="3" spans="1:11" ht="23.1" customHeight="1">
      <c r="A3" s="315"/>
      <c r="B3" s="307"/>
      <c r="C3" s="307"/>
      <c r="D3" s="307"/>
      <c r="E3" s="307"/>
      <c r="F3" s="307"/>
      <c r="G3" s="307"/>
      <c r="H3" s="307"/>
      <c r="I3" s="308"/>
      <c r="J3" s="317" t="s">
        <v>6</v>
      </c>
      <c r="K3" s="318"/>
    </row>
    <row r="4" spans="1:11" ht="39" customHeight="1">
      <c r="A4" s="316"/>
      <c r="B4" s="309"/>
      <c r="C4" s="309"/>
      <c r="D4" s="309"/>
      <c r="E4" s="309"/>
      <c r="F4" s="309"/>
      <c r="G4" s="309"/>
      <c r="H4" s="309"/>
      <c r="I4" s="310"/>
      <c r="J4" s="313"/>
      <c r="K4" s="314"/>
    </row>
    <row r="5" spans="1:11" ht="27" customHeight="1" thickBot="1">
      <c r="A5" s="232" t="s">
        <v>0</v>
      </c>
      <c r="B5" s="232" t="s">
        <v>1</v>
      </c>
      <c r="C5" s="232" t="s">
        <v>2</v>
      </c>
      <c r="D5" s="232" t="s">
        <v>36</v>
      </c>
      <c r="E5" s="232" t="s">
        <v>35</v>
      </c>
      <c r="F5" s="232" t="s">
        <v>34</v>
      </c>
      <c r="G5" s="232" t="s">
        <v>67</v>
      </c>
      <c r="H5" s="232" t="s">
        <v>66</v>
      </c>
      <c r="I5" s="232" t="s">
        <v>37</v>
      </c>
      <c r="J5" s="232" t="s">
        <v>3</v>
      </c>
      <c r="K5" s="232" t="s">
        <v>4</v>
      </c>
    </row>
    <row r="6" spans="1:11" ht="130.5" customHeight="1" thickBot="1">
      <c r="A6" s="311" t="s">
        <v>24</v>
      </c>
      <c r="B6" s="233" t="s">
        <v>38</v>
      </c>
      <c r="C6" s="260" t="s">
        <v>100</v>
      </c>
      <c r="D6" s="234"/>
      <c r="E6" s="234"/>
      <c r="F6" s="230"/>
      <c r="G6" s="235" t="s">
        <v>43</v>
      </c>
      <c r="H6" s="236" t="s">
        <v>47</v>
      </c>
      <c r="I6" s="237"/>
      <c r="J6" s="237"/>
      <c r="K6" s="237"/>
    </row>
    <row r="7" spans="1:11" ht="61.5" customHeight="1" thickBot="1">
      <c r="A7" s="322"/>
      <c r="B7" s="233" t="s">
        <v>39</v>
      </c>
      <c r="C7" s="259" t="s">
        <v>77</v>
      </c>
      <c r="D7" s="234"/>
      <c r="E7" s="234"/>
      <c r="F7" s="230"/>
      <c r="G7" s="230" t="s">
        <v>78</v>
      </c>
      <c r="H7" s="236"/>
      <c r="I7" s="237"/>
      <c r="J7" s="237"/>
      <c r="K7" s="237"/>
    </row>
    <row r="8" spans="1:11" ht="48" thickBot="1">
      <c r="A8" s="322"/>
      <c r="B8" s="233" t="s">
        <v>69</v>
      </c>
      <c r="C8" s="259" t="s">
        <v>720</v>
      </c>
      <c r="D8" s="234"/>
      <c r="E8" s="234"/>
      <c r="F8" s="230"/>
      <c r="G8" s="230"/>
      <c r="H8" s="236"/>
      <c r="I8" s="237"/>
      <c r="J8" s="237"/>
      <c r="K8" s="237"/>
    </row>
    <row r="9" spans="1:11" ht="47.1" customHeight="1" thickBot="1">
      <c r="A9" s="322"/>
      <c r="B9" s="233" t="s">
        <v>70</v>
      </c>
      <c r="C9" s="259" t="s">
        <v>72</v>
      </c>
      <c r="D9" s="234"/>
      <c r="E9" s="234"/>
      <c r="F9" s="230"/>
      <c r="G9" s="237"/>
      <c r="H9" s="236"/>
      <c r="I9" s="237"/>
      <c r="J9" s="237"/>
      <c r="K9" s="237"/>
    </row>
    <row r="10" spans="1:11" ht="72" customHeight="1" thickBot="1">
      <c r="A10" s="322"/>
      <c r="B10" s="233" t="s">
        <v>71</v>
      </c>
      <c r="C10" s="259" t="s">
        <v>72</v>
      </c>
      <c r="D10" s="237"/>
      <c r="E10" s="237"/>
      <c r="F10" s="237"/>
      <c r="G10" s="230"/>
      <c r="H10" s="236"/>
      <c r="I10" s="237"/>
      <c r="J10" s="237"/>
      <c r="K10" s="237"/>
    </row>
    <row r="11" spans="1:11" ht="48" customHeight="1">
      <c r="A11" s="311" t="s">
        <v>25</v>
      </c>
      <c r="B11" s="238" t="s">
        <v>42</v>
      </c>
      <c r="C11" s="237" t="s">
        <v>79</v>
      </c>
      <c r="D11" s="237"/>
      <c r="E11" s="237"/>
      <c r="F11" s="237"/>
      <c r="G11" s="236" t="s">
        <v>74</v>
      </c>
      <c r="H11" s="236" t="s">
        <v>47</v>
      </c>
      <c r="I11" s="237"/>
      <c r="J11" s="237"/>
      <c r="K11" s="237"/>
    </row>
    <row r="12" spans="1:11" ht="51.95" customHeight="1">
      <c r="A12" s="312"/>
      <c r="B12" s="238" t="s">
        <v>41</v>
      </c>
      <c r="C12" s="229" t="s">
        <v>101</v>
      </c>
      <c r="D12" s="237"/>
      <c r="E12" s="239"/>
      <c r="F12" s="239"/>
      <c r="G12" s="236" t="s">
        <v>44</v>
      </c>
      <c r="H12" s="236" t="s">
        <v>60</v>
      </c>
      <c r="I12" s="237"/>
      <c r="J12" s="237"/>
      <c r="K12" s="237"/>
    </row>
    <row r="13" spans="1:11" ht="32.25" thickBot="1">
      <c r="A13" s="325" t="s">
        <v>667</v>
      </c>
      <c r="B13" s="240" t="s">
        <v>8</v>
      </c>
      <c r="C13" s="229" t="s">
        <v>718</v>
      </c>
      <c r="D13" s="237"/>
      <c r="E13" s="237"/>
      <c r="F13" s="237"/>
      <c r="G13" s="236" t="s">
        <v>45</v>
      </c>
      <c r="H13" s="236" t="s">
        <v>43</v>
      </c>
      <c r="I13" s="237"/>
      <c r="J13" s="237"/>
      <c r="K13" s="237"/>
    </row>
    <row r="14" spans="1:11" ht="33" customHeight="1">
      <c r="A14" s="325"/>
      <c r="B14" s="238" t="s">
        <v>31</v>
      </c>
      <c r="C14" s="241" t="s">
        <v>719</v>
      </c>
      <c r="D14" s="237"/>
      <c r="E14" s="237"/>
      <c r="F14" s="237"/>
      <c r="G14" s="236" t="s">
        <v>45</v>
      </c>
      <c r="H14" s="236" t="s">
        <v>43</v>
      </c>
      <c r="I14" s="237"/>
      <c r="J14" s="237"/>
      <c r="K14" s="237"/>
    </row>
    <row r="15" spans="1:11" ht="66" customHeight="1" thickBot="1">
      <c r="A15" s="325"/>
      <c r="B15" s="240" t="s">
        <v>32</v>
      </c>
      <c r="C15" s="259" t="s">
        <v>75</v>
      </c>
      <c r="D15" s="237"/>
      <c r="E15" s="237"/>
      <c r="F15" s="237"/>
      <c r="G15" s="236" t="s">
        <v>45</v>
      </c>
      <c r="H15" s="236" t="s">
        <v>43</v>
      </c>
      <c r="I15" s="237"/>
      <c r="J15" s="237"/>
      <c r="K15" s="237"/>
    </row>
    <row r="16" spans="1:11" ht="119.25" customHeight="1">
      <c r="A16" s="325"/>
      <c r="B16" s="240" t="s">
        <v>33</v>
      </c>
      <c r="C16" s="254" t="s">
        <v>113</v>
      </c>
      <c r="D16" s="237"/>
      <c r="E16" s="237"/>
      <c r="F16" s="237"/>
      <c r="G16" s="236" t="s">
        <v>658</v>
      </c>
      <c r="H16" s="236" t="s">
        <v>43</v>
      </c>
      <c r="I16" s="237"/>
      <c r="J16" s="237"/>
      <c r="K16" s="237"/>
    </row>
    <row r="17" spans="1:11" ht="93.75" customHeight="1">
      <c r="A17" s="325"/>
      <c r="B17" s="238" t="s">
        <v>40</v>
      </c>
      <c r="C17" s="254" t="s">
        <v>661</v>
      </c>
      <c r="D17" s="237"/>
      <c r="E17" s="237"/>
      <c r="F17" s="237"/>
      <c r="G17" s="236" t="s">
        <v>659</v>
      </c>
      <c r="H17" s="236" t="s">
        <v>660</v>
      </c>
      <c r="I17" s="237"/>
      <c r="J17" s="237"/>
      <c r="K17" s="237"/>
    </row>
    <row r="18" spans="1:11" ht="322.5" customHeight="1" thickBot="1">
      <c r="A18" s="311" t="s">
        <v>666</v>
      </c>
      <c r="B18" s="238" t="s">
        <v>26</v>
      </c>
      <c r="C18" s="254" t="s">
        <v>662</v>
      </c>
      <c r="D18" s="237"/>
      <c r="E18" s="237"/>
      <c r="F18" s="237"/>
      <c r="G18" s="236" t="s">
        <v>61</v>
      </c>
      <c r="H18" s="237"/>
      <c r="I18" s="237"/>
      <c r="J18" s="237"/>
      <c r="K18" s="237"/>
    </row>
    <row r="19" spans="1:11" ht="78.75">
      <c r="A19" s="323"/>
      <c r="B19" s="238" t="s">
        <v>27</v>
      </c>
      <c r="C19" s="256" t="s">
        <v>80</v>
      </c>
      <c r="D19" s="237"/>
      <c r="E19" s="237"/>
      <c r="F19" s="237"/>
      <c r="G19" s="236" t="s">
        <v>61</v>
      </c>
      <c r="H19" s="237"/>
      <c r="I19" s="237"/>
      <c r="J19" s="237"/>
      <c r="K19" s="237"/>
    </row>
    <row r="20" spans="1:11" ht="67.5" customHeight="1" thickBot="1">
      <c r="A20" s="324"/>
      <c r="B20" s="230" t="s">
        <v>28</v>
      </c>
      <c r="C20" s="261" t="s">
        <v>81</v>
      </c>
      <c r="D20" s="237"/>
      <c r="E20" s="237"/>
      <c r="F20" s="237"/>
      <c r="G20" s="236" t="s">
        <v>61</v>
      </c>
      <c r="H20" s="237"/>
      <c r="I20" s="237"/>
      <c r="J20" s="237"/>
      <c r="K20" s="237"/>
    </row>
    <row r="21" spans="1:11" ht="42.75">
      <c r="A21" s="319" t="s">
        <v>663</v>
      </c>
      <c r="B21" s="319" t="s">
        <v>46</v>
      </c>
      <c r="C21" s="262" t="s">
        <v>82</v>
      </c>
      <c r="D21" s="237"/>
      <c r="E21" s="237"/>
      <c r="F21" s="237"/>
      <c r="G21" s="242" t="s">
        <v>91</v>
      </c>
      <c r="H21" s="243" t="s">
        <v>92</v>
      </c>
      <c r="I21" s="237"/>
      <c r="J21" s="237"/>
      <c r="K21" s="237"/>
    </row>
    <row r="22" spans="1:11" ht="42.75">
      <c r="A22" s="320"/>
      <c r="B22" s="320"/>
      <c r="C22" s="262" t="s">
        <v>102</v>
      </c>
      <c r="D22" s="237"/>
      <c r="E22" s="237"/>
      <c r="F22" s="237"/>
      <c r="G22" s="244" t="s">
        <v>91</v>
      </c>
      <c r="H22" s="245" t="s">
        <v>93</v>
      </c>
      <c r="I22" s="237"/>
      <c r="J22" s="237"/>
      <c r="K22" s="237"/>
    </row>
    <row r="23" spans="1:11" ht="42.75">
      <c r="A23" s="320"/>
      <c r="B23" s="320"/>
      <c r="C23" s="262" t="s">
        <v>664</v>
      </c>
      <c r="D23" s="237"/>
      <c r="E23" s="237"/>
      <c r="F23" s="237"/>
      <c r="G23" s="246" t="s">
        <v>91</v>
      </c>
      <c r="H23" s="247" t="s">
        <v>94</v>
      </c>
      <c r="I23" s="237"/>
      <c r="J23" s="237"/>
      <c r="K23" s="237"/>
    </row>
    <row r="24" spans="1:11" ht="42.75">
      <c r="A24" s="320"/>
      <c r="B24" s="320"/>
      <c r="C24" s="262" t="s">
        <v>83</v>
      </c>
      <c r="D24" s="237"/>
      <c r="E24" s="237"/>
      <c r="F24" s="237"/>
      <c r="G24" s="246"/>
      <c r="H24" s="247"/>
      <c r="I24" s="237"/>
      <c r="J24" s="237"/>
      <c r="K24" s="237"/>
    </row>
    <row r="25" spans="1:11" ht="42.75">
      <c r="A25" s="320"/>
      <c r="B25" s="320"/>
      <c r="C25" s="262" t="s">
        <v>665</v>
      </c>
      <c r="D25" s="237"/>
      <c r="E25" s="237"/>
      <c r="F25" s="237"/>
      <c r="G25" s="246" t="s">
        <v>95</v>
      </c>
      <c r="H25" s="247"/>
      <c r="I25" s="237"/>
      <c r="J25" s="237"/>
      <c r="K25" s="237"/>
    </row>
    <row r="26" spans="1:11" ht="43.5" thickBot="1">
      <c r="A26" s="320"/>
      <c r="B26" s="320"/>
      <c r="C26" s="255" t="s">
        <v>84</v>
      </c>
      <c r="D26" s="237"/>
      <c r="E26" s="237"/>
      <c r="F26" s="237"/>
      <c r="G26" s="246" t="s">
        <v>91</v>
      </c>
      <c r="H26" s="247" t="s">
        <v>96</v>
      </c>
      <c r="I26" s="237"/>
      <c r="J26" s="237"/>
      <c r="K26" s="237"/>
    </row>
    <row r="27" spans="1:11" ht="57">
      <c r="A27" s="320"/>
      <c r="B27" s="320"/>
      <c r="C27" s="256" t="s">
        <v>85</v>
      </c>
      <c r="D27" s="237"/>
      <c r="E27" s="237"/>
      <c r="F27" s="237"/>
      <c r="G27" s="246" t="s">
        <v>97</v>
      </c>
      <c r="H27" s="246" t="s">
        <v>91</v>
      </c>
      <c r="I27" s="237"/>
      <c r="J27" s="237"/>
      <c r="K27" s="237"/>
    </row>
    <row r="28" spans="1:11" ht="43.5" thickBot="1">
      <c r="A28" s="320"/>
      <c r="B28" s="320"/>
      <c r="C28" s="262" t="s">
        <v>86</v>
      </c>
      <c r="D28" s="237"/>
      <c r="E28" s="237"/>
      <c r="F28" s="237"/>
      <c r="G28" s="248" t="s">
        <v>92</v>
      </c>
      <c r="H28" s="246" t="s">
        <v>95</v>
      </c>
      <c r="I28" s="237"/>
      <c r="J28" s="237"/>
      <c r="K28" s="237"/>
    </row>
    <row r="29" spans="1:11" ht="28.5">
      <c r="A29" s="320"/>
      <c r="B29" s="320"/>
      <c r="C29" s="262" t="s">
        <v>87</v>
      </c>
      <c r="D29" s="237"/>
      <c r="E29" s="237"/>
      <c r="F29" s="237"/>
      <c r="G29" s="242" t="s">
        <v>91</v>
      </c>
      <c r="H29" s="243" t="s">
        <v>93</v>
      </c>
      <c r="I29" s="237"/>
      <c r="J29" s="237"/>
      <c r="K29" s="237"/>
    </row>
    <row r="30" spans="1:11" ht="43.5" thickBot="1">
      <c r="A30" s="320"/>
      <c r="B30" s="320"/>
      <c r="C30" s="255" t="s">
        <v>109</v>
      </c>
      <c r="D30" s="237"/>
      <c r="E30" s="237"/>
      <c r="F30" s="237"/>
      <c r="G30" s="246" t="s">
        <v>91</v>
      </c>
      <c r="H30" s="247" t="s">
        <v>96</v>
      </c>
      <c r="I30" s="237"/>
      <c r="J30" s="237"/>
      <c r="K30" s="237"/>
    </row>
    <row r="31" spans="1:11" ht="42.75">
      <c r="A31" s="320"/>
      <c r="B31" s="320"/>
      <c r="C31" s="256" t="s">
        <v>110</v>
      </c>
      <c r="D31" s="237"/>
      <c r="E31" s="237"/>
      <c r="F31" s="237"/>
      <c r="G31" s="246" t="s">
        <v>91</v>
      </c>
      <c r="H31" s="247" t="s">
        <v>94</v>
      </c>
      <c r="I31" s="237"/>
      <c r="J31" s="237"/>
      <c r="K31" s="237"/>
    </row>
    <row r="32" spans="1:11" ht="43.5" thickBot="1">
      <c r="A32" s="320"/>
      <c r="B32" s="320"/>
      <c r="C32" s="262" t="s">
        <v>88</v>
      </c>
      <c r="D32" s="237"/>
      <c r="E32" s="237"/>
      <c r="F32" s="237"/>
      <c r="G32" s="248" t="s">
        <v>95</v>
      </c>
      <c r="H32" s="249" t="s">
        <v>94</v>
      </c>
      <c r="I32" s="237"/>
      <c r="J32" s="237"/>
      <c r="K32" s="237"/>
    </row>
    <row r="33" spans="1:11" ht="28.5">
      <c r="A33" s="320"/>
      <c r="B33" s="320"/>
      <c r="C33" s="262" t="s">
        <v>89</v>
      </c>
      <c r="D33" s="237"/>
      <c r="E33" s="237"/>
      <c r="F33" s="237"/>
      <c r="G33" s="250" t="s">
        <v>98</v>
      </c>
      <c r="H33" s="242" t="s">
        <v>91</v>
      </c>
      <c r="I33" s="237"/>
      <c r="J33" s="237"/>
      <c r="K33" s="237"/>
    </row>
    <row r="34" spans="1:11" ht="16.5" thickBot="1">
      <c r="A34" s="320"/>
      <c r="B34" s="320"/>
      <c r="C34" s="255" t="s">
        <v>90</v>
      </c>
      <c r="D34" s="237"/>
      <c r="E34" s="237"/>
      <c r="F34" s="237"/>
      <c r="G34" s="246" t="s">
        <v>91</v>
      </c>
      <c r="H34" s="251"/>
      <c r="I34" s="237"/>
      <c r="J34" s="237"/>
      <c r="K34" s="237"/>
    </row>
    <row r="35" spans="1:11" ht="32.25" thickBot="1">
      <c r="A35" s="320"/>
      <c r="B35" s="320"/>
      <c r="C35" s="263" t="s">
        <v>103</v>
      </c>
      <c r="D35" s="237"/>
      <c r="E35" s="237"/>
      <c r="F35" s="237"/>
      <c r="G35" s="253" t="s">
        <v>99</v>
      </c>
      <c r="H35" s="246" t="s">
        <v>91</v>
      </c>
      <c r="I35" s="237"/>
      <c r="J35" s="237"/>
      <c r="K35" s="237"/>
    </row>
    <row r="36" spans="1:11" ht="48" thickBot="1">
      <c r="A36" s="320"/>
      <c r="B36" s="320"/>
      <c r="C36" s="259" t="s">
        <v>73</v>
      </c>
      <c r="D36" s="237"/>
      <c r="E36" s="237"/>
      <c r="F36" s="237"/>
      <c r="G36" s="248" t="s">
        <v>91</v>
      </c>
      <c r="H36" s="252"/>
      <c r="I36" s="237"/>
      <c r="J36" s="237"/>
      <c r="K36" s="237"/>
    </row>
    <row r="37" spans="1:11" ht="65.25" customHeight="1" thickBot="1">
      <c r="A37" s="320"/>
      <c r="B37" s="230" t="s">
        <v>59</v>
      </c>
      <c r="C37" s="259" t="s">
        <v>112</v>
      </c>
      <c r="D37" s="237"/>
      <c r="E37" s="237"/>
      <c r="F37" s="237"/>
      <c r="G37" s="236" t="s">
        <v>62</v>
      </c>
      <c r="H37" s="236" t="s">
        <v>48</v>
      </c>
      <c r="I37" s="237"/>
      <c r="J37" s="237"/>
      <c r="K37" s="237"/>
    </row>
    <row r="38" spans="1:11" ht="71.25" customHeight="1">
      <c r="A38" s="321"/>
      <c r="B38" s="230" t="s">
        <v>58</v>
      </c>
      <c r="C38" s="257" t="s">
        <v>105</v>
      </c>
      <c r="D38" s="237"/>
      <c r="E38" s="237"/>
      <c r="F38" s="237"/>
      <c r="G38" s="236" t="s">
        <v>48</v>
      </c>
      <c r="H38" s="236" t="s">
        <v>63</v>
      </c>
      <c r="I38" s="237"/>
      <c r="J38" s="237"/>
      <c r="K38" s="237"/>
    </row>
    <row r="39" spans="1:11" ht="74.25" customHeight="1">
      <c r="A39" s="311" t="s">
        <v>30</v>
      </c>
      <c r="B39" s="238" t="s">
        <v>19</v>
      </c>
      <c r="C39" s="257" t="s">
        <v>106</v>
      </c>
      <c r="D39" s="237"/>
      <c r="E39" s="237"/>
      <c r="F39" s="237"/>
      <c r="G39" s="234" t="s">
        <v>49</v>
      </c>
      <c r="H39" s="234" t="s">
        <v>43</v>
      </c>
      <c r="I39" s="237"/>
      <c r="J39" s="237"/>
      <c r="K39" s="237"/>
    </row>
    <row r="40" spans="1:11" ht="36.950000000000003" customHeight="1">
      <c r="A40" s="322"/>
      <c r="B40" s="238" t="s">
        <v>20</v>
      </c>
      <c r="C40" s="257" t="s">
        <v>104</v>
      </c>
      <c r="D40" s="237"/>
      <c r="E40" s="237"/>
      <c r="F40" s="237"/>
      <c r="G40" s="236" t="s">
        <v>44</v>
      </c>
      <c r="H40" s="234" t="s">
        <v>43</v>
      </c>
      <c r="I40" s="237"/>
      <c r="J40" s="237"/>
      <c r="K40" s="237"/>
    </row>
    <row r="41" spans="1:11" ht="56.1" customHeight="1">
      <c r="A41" s="322"/>
      <c r="B41" s="238" t="s">
        <v>21</v>
      </c>
      <c r="C41" s="257" t="s">
        <v>111</v>
      </c>
      <c r="D41" s="237"/>
      <c r="E41" s="237"/>
      <c r="F41" s="237"/>
      <c r="G41" s="236" t="s">
        <v>50</v>
      </c>
      <c r="H41" s="234" t="s">
        <v>43</v>
      </c>
      <c r="I41" s="237"/>
      <c r="J41" s="237"/>
      <c r="K41" s="237"/>
    </row>
    <row r="42" spans="1:11" ht="54.75" customHeight="1">
      <c r="A42" s="322"/>
      <c r="B42" s="238" t="s">
        <v>22</v>
      </c>
      <c r="C42" s="257" t="s">
        <v>76</v>
      </c>
      <c r="D42" s="237"/>
      <c r="E42" s="237"/>
      <c r="F42" s="237"/>
      <c r="G42" s="234" t="s">
        <v>53</v>
      </c>
      <c r="H42" s="236" t="s">
        <v>54</v>
      </c>
      <c r="I42" s="237"/>
      <c r="J42" s="237"/>
      <c r="K42" s="237"/>
    </row>
    <row r="43" spans="1:11" ht="44.25" customHeight="1">
      <c r="A43" s="322"/>
      <c r="B43" s="238" t="s">
        <v>23</v>
      </c>
      <c r="C43" s="264" t="s">
        <v>68</v>
      </c>
      <c r="D43" s="237"/>
      <c r="E43" s="237"/>
      <c r="F43" s="237"/>
      <c r="G43" s="236" t="s">
        <v>51</v>
      </c>
      <c r="H43" s="236" t="s">
        <v>43</v>
      </c>
      <c r="I43" s="237"/>
      <c r="J43" s="237"/>
      <c r="K43" s="237"/>
    </row>
    <row r="44" spans="1:11" ht="47.25">
      <c r="A44" s="322"/>
      <c r="B44" s="238" t="s">
        <v>17</v>
      </c>
      <c r="C44" s="264"/>
      <c r="D44" s="237"/>
      <c r="E44" s="237"/>
      <c r="F44" s="237"/>
      <c r="G44" s="236" t="s">
        <v>739</v>
      </c>
      <c r="H44" s="236" t="s">
        <v>49</v>
      </c>
      <c r="I44" s="237"/>
      <c r="J44" s="237"/>
      <c r="K44" s="237"/>
    </row>
    <row r="45" spans="1:11" ht="63">
      <c r="A45" s="322"/>
      <c r="B45" s="238" t="s">
        <v>18</v>
      </c>
      <c r="C45" s="257" t="s">
        <v>721</v>
      </c>
      <c r="D45" s="237"/>
      <c r="E45" s="237"/>
      <c r="F45" s="237"/>
      <c r="G45" s="236" t="s">
        <v>64</v>
      </c>
      <c r="H45" s="236" t="s">
        <v>65</v>
      </c>
      <c r="I45" s="237"/>
      <c r="J45" s="237"/>
      <c r="K45" s="237"/>
    </row>
    <row r="46" spans="1:11" ht="305.25" customHeight="1">
      <c r="A46" s="322"/>
      <c r="B46" s="238" t="s">
        <v>29</v>
      </c>
      <c r="C46" s="258" t="s">
        <v>108</v>
      </c>
      <c r="D46" s="237"/>
      <c r="E46" s="237"/>
      <c r="F46" s="237"/>
      <c r="G46" s="236" t="s">
        <v>52</v>
      </c>
      <c r="H46" s="236" t="s">
        <v>65</v>
      </c>
      <c r="I46" s="237"/>
      <c r="J46" s="237"/>
      <c r="K46" s="237"/>
    </row>
    <row r="47" spans="1:11" ht="73.5" customHeight="1">
      <c r="A47" s="322"/>
      <c r="B47" s="238" t="s">
        <v>56</v>
      </c>
      <c r="C47" s="257" t="s">
        <v>107</v>
      </c>
      <c r="D47" s="237"/>
      <c r="E47" s="237"/>
      <c r="F47" s="237"/>
      <c r="G47" s="236" t="s">
        <v>55</v>
      </c>
      <c r="H47" s="236" t="s">
        <v>47</v>
      </c>
      <c r="I47" s="237"/>
      <c r="J47" s="237"/>
      <c r="K47" s="237"/>
    </row>
    <row r="48" spans="1:11" ht="69" customHeight="1">
      <c r="A48" s="312"/>
      <c r="B48" s="304" t="s">
        <v>740</v>
      </c>
      <c r="C48" s="229" t="s">
        <v>107</v>
      </c>
      <c r="D48" s="237"/>
      <c r="E48" s="237"/>
      <c r="F48" s="237"/>
      <c r="G48" s="236" t="s">
        <v>52</v>
      </c>
      <c r="H48" s="236" t="s">
        <v>65</v>
      </c>
      <c r="I48" s="237"/>
      <c r="J48" s="237"/>
      <c r="K48" s="237"/>
    </row>
    <row r="61" spans="2:2">
      <c r="B61" s="229"/>
    </row>
    <row r="155" spans="2:2" ht="94.5">
      <c r="B155" s="229" t="s">
        <v>16</v>
      </c>
    </row>
  </sheetData>
  <autoFilter ref="A5:K48"/>
  <mergeCells count="13">
    <mergeCell ref="B21:B36"/>
    <mergeCell ref="A21:A38"/>
    <mergeCell ref="A39:A48"/>
    <mergeCell ref="A18:A20"/>
    <mergeCell ref="A6:A10"/>
    <mergeCell ref="A13:A17"/>
    <mergeCell ref="B1:I4"/>
    <mergeCell ref="A11:A12"/>
    <mergeCell ref="J4:K4"/>
    <mergeCell ref="A1:A4"/>
    <mergeCell ref="J3:K3"/>
    <mergeCell ref="J2:K2"/>
    <mergeCell ref="J1:K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Q320"/>
  <sheetViews>
    <sheetView zoomScale="90" zoomScaleNormal="90" workbookViewId="0">
      <pane ySplit="8" topLeftCell="A9" activePane="bottomLeft" state="frozen"/>
      <selection pane="bottomLeft" activeCell="E9" sqref="E9"/>
    </sheetView>
  </sheetViews>
  <sheetFormatPr baseColWidth="10" defaultColWidth="12.625" defaultRowHeight="15" customHeight="1"/>
  <cols>
    <col min="1" max="1" width="3.5" style="7" customWidth="1"/>
    <col min="2" max="2" width="16.75" style="7" customWidth="1"/>
    <col min="3" max="3" width="31.625" style="7" customWidth="1"/>
    <col min="4" max="4" width="28.5" style="7" customWidth="1"/>
    <col min="5" max="5" width="25" style="7" customWidth="1"/>
    <col min="6" max="6" width="25.875" style="7" customWidth="1"/>
    <col min="7" max="7" width="31.375" style="7" customWidth="1"/>
    <col min="8" max="9" width="21.125" style="7" customWidth="1"/>
    <col min="10" max="10" width="15.625" style="8" customWidth="1"/>
    <col min="11" max="11" width="14.375" style="7" customWidth="1"/>
    <col min="12" max="20" width="5.5" style="7" customWidth="1"/>
    <col min="21" max="21" width="5.625" style="7" customWidth="1"/>
    <col min="22" max="31" width="5.5" style="7" customWidth="1"/>
    <col min="32" max="32" width="12.5" style="7" customWidth="1"/>
    <col min="33" max="33" width="13" style="7" customWidth="1"/>
    <col min="34" max="34" width="15.25" style="7" customWidth="1"/>
    <col min="35" max="35" width="5.5" style="7" customWidth="1"/>
    <col min="36" max="36" width="14" style="7" customWidth="1"/>
    <col min="37" max="37" width="5.125" style="7" customWidth="1"/>
    <col min="38" max="38" width="85.625" style="7" customWidth="1"/>
    <col min="39" max="39" width="7.375" style="7" customWidth="1"/>
    <col min="40" max="40" width="5" style="7" customWidth="1"/>
    <col min="41" max="41" width="7" style="7" customWidth="1"/>
    <col min="42" max="42" width="5.625" style="7" customWidth="1"/>
    <col min="43" max="43" width="6" style="7" customWidth="1"/>
    <col min="44" max="44" width="5.5" style="7" customWidth="1"/>
    <col min="45" max="45" width="6.375" style="7" customWidth="1"/>
    <col min="46" max="46" width="7.375" style="7" customWidth="1"/>
    <col min="47" max="47" width="6.75" style="7" customWidth="1"/>
    <col min="48" max="48" width="7" style="7" customWidth="1"/>
    <col min="49" max="49" width="8.75" style="7" customWidth="1"/>
    <col min="50" max="50" width="7.625" style="7" customWidth="1"/>
    <col min="51" max="51" width="10.625" style="7" customWidth="1"/>
    <col min="52" max="52" width="5.25" style="7" customWidth="1"/>
    <col min="53" max="53" width="9.375" style="7" customWidth="1"/>
    <col min="54" max="54" width="8" style="7" customWidth="1"/>
    <col min="55" max="55" width="8.25" style="7" customWidth="1"/>
    <col min="56" max="56" width="6.5" style="7" customWidth="1"/>
    <col min="57" max="57" width="10" style="7" customWidth="1"/>
    <col min="58" max="58" width="4.375" style="7" customWidth="1"/>
    <col min="59" max="59" width="7" style="7" customWidth="1"/>
    <col min="60" max="60" width="9" style="7" customWidth="1"/>
    <col min="61" max="62" width="9.125" style="7" customWidth="1"/>
    <col min="63" max="63" width="8.125" style="7" customWidth="1"/>
    <col min="64" max="64" width="8" style="7" customWidth="1"/>
    <col min="65" max="65" width="7.375" style="7" customWidth="1"/>
    <col min="66" max="66" width="11.75" style="7" customWidth="1"/>
    <col min="67" max="67" width="60.125" style="7" customWidth="1"/>
    <col min="68" max="68" width="30.375" style="7" customWidth="1"/>
    <col min="69" max="71" width="16.5" style="7" customWidth="1"/>
    <col min="72" max="72" width="18.125" style="7" customWidth="1"/>
    <col min="73" max="73" width="19" style="7" customWidth="1"/>
    <col min="74" max="74" width="27.875" style="7" customWidth="1"/>
    <col min="75" max="75" width="19.375" style="7" customWidth="1"/>
    <col min="76" max="95" width="10" style="7" customWidth="1"/>
    <col min="96" max="16384" width="12.625" style="7"/>
  </cols>
  <sheetData>
    <row r="1" spans="1:95" ht="16.5" customHeight="1">
      <c r="A1" s="228"/>
      <c r="B1" s="329"/>
      <c r="C1" s="330"/>
      <c r="D1" s="331"/>
      <c r="E1" s="338" t="s">
        <v>657</v>
      </c>
      <c r="F1" s="330"/>
      <c r="G1" s="227" t="s">
        <v>716</v>
      </c>
      <c r="H1" s="9"/>
      <c r="I1" s="9"/>
      <c r="J1" s="10"/>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row>
    <row r="2" spans="1:95" ht="16.5" customHeight="1">
      <c r="A2" s="226"/>
      <c r="B2" s="332"/>
      <c r="C2" s="333"/>
      <c r="D2" s="334"/>
      <c r="E2" s="335"/>
      <c r="F2" s="336"/>
      <c r="G2" s="227" t="s">
        <v>715</v>
      </c>
      <c r="H2" s="9"/>
      <c r="I2" s="9"/>
      <c r="J2" s="10"/>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row>
    <row r="3" spans="1:95" ht="13.5" customHeight="1">
      <c r="A3" s="226"/>
      <c r="B3" s="332"/>
      <c r="C3" s="333"/>
      <c r="D3" s="334"/>
      <c r="E3" s="338" t="s">
        <v>656</v>
      </c>
      <c r="F3" s="330"/>
      <c r="G3" s="339" t="s">
        <v>717</v>
      </c>
      <c r="H3" s="9"/>
      <c r="I3" s="9"/>
      <c r="J3" s="10"/>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row>
    <row r="4" spans="1:95" ht="13.5" customHeight="1">
      <c r="A4" s="226"/>
      <c r="B4" s="335"/>
      <c r="C4" s="336"/>
      <c r="D4" s="337"/>
      <c r="E4" s="335"/>
      <c r="F4" s="336"/>
      <c r="G4" s="340"/>
      <c r="H4" s="9"/>
      <c r="I4" s="9"/>
      <c r="J4" s="10"/>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row>
    <row r="5" spans="1:95" ht="16.5" customHeight="1">
      <c r="A5" s="225" t="s">
        <v>655</v>
      </c>
      <c r="B5" s="12"/>
      <c r="C5" s="12"/>
      <c r="D5" s="12"/>
      <c r="E5" s="12"/>
      <c r="F5" s="12"/>
      <c r="G5" s="9"/>
      <c r="H5" s="11"/>
      <c r="I5" s="11"/>
      <c r="J5" s="10"/>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row>
    <row r="6" spans="1:95" ht="55.5" customHeight="1">
      <c r="A6" s="341" t="s">
        <v>654</v>
      </c>
      <c r="B6" s="342"/>
      <c r="C6" s="342"/>
      <c r="D6" s="342"/>
      <c r="E6" s="342"/>
      <c r="F6" s="342"/>
      <c r="G6" s="342"/>
      <c r="H6" s="342"/>
      <c r="I6" s="342"/>
      <c r="J6" s="343"/>
      <c r="K6" s="341" t="s">
        <v>653</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3"/>
      <c r="AK6" s="341" t="s">
        <v>652</v>
      </c>
      <c r="AL6" s="342"/>
      <c r="AM6" s="342"/>
      <c r="AN6" s="342"/>
      <c r="AO6" s="342"/>
      <c r="AP6" s="342"/>
      <c r="AQ6" s="342"/>
      <c r="AR6" s="342"/>
      <c r="AS6" s="342"/>
      <c r="AT6" s="342"/>
      <c r="AU6" s="342"/>
      <c r="AV6" s="342"/>
      <c r="AW6" s="342"/>
      <c r="AX6" s="342"/>
      <c r="AY6" s="342"/>
      <c r="AZ6" s="342"/>
      <c r="BA6" s="342"/>
      <c r="BB6" s="342"/>
      <c r="BC6" s="224"/>
      <c r="BD6" s="224"/>
      <c r="BE6" s="224"/>
      <c r="BF6" s="224"/>
      <c r="BG6" s="224"/>
      <c r="BH6" s="355"/>
      <c r="BI6" s="342"/>
      <c r="BJ6" s="342"/>
      <c r="BK6" s="342"/>
      <c r="BL6" s="342"/>
      <c r="BM6" s="342"/>
      <c r="BN6" s="343"/>
      <c r="BO6" s="224"/>
      <c r="BP6" s="341" t="s">
        <v>651</v>
      </c>
      <c r="BQ6" s="342"/>
      <c r="BR6" s="342"/>
      <c r="BS6" s="342"/>
      <c r="BT6" s="342"/>
      <c r="BU6" s="342"/>
      <c r="BV6" s="342"/>
      <c r="BW6" s="343"/>
      <c r="BX6" s="9"/>
      <c r="BY6" s="9"/>
      <c r="BZ6" s="9"/>
      <c r="CA6" s="9"/>
      <c r="CB6" s="9"/>
      <c r="CC6" s="9"/>
      <c r="CD6" s="9"/>
      <c r="CE6" s="9"/>
      <c r="CF6" s="9"/>
      <c r="CG6" s="9"/>
      <c r="CH6" s="9"/>
      <c r="CI6" s="9"/>
      <c r="CJ6" s="9"/>
      <c r="CK6" s="9"/>
      <c r="CL6" s="9"/>
      <c r="CM6" s="9"/>
      <c r="CN6" s="9"/>
      <c r="CO6" s="9"/>
      <c r="CP6" s="9"/>
      <c r="CQ6" s="9"/>
    </row>
    <row r="7" spans="1:95" ht="16.5" customHeight="1">
      <c r="A7" s="344" t="s">
        <v>650</v>
      </c>
      <c r="B7" s="345" t="s">
        <v>649</v>
      </c>
      <c r="C7" s="345" t="s">
        <v>648</v>
      </c>
      <c r="D7" s="346" t="s">
        <v>647</v>
      </c>
      <c r="E7" s="345" t="s">
        <v>646</v>
      </c>
      <c r="F7" s="345" t="s">
        <v>645</v>
      </c>
      <c r="G7" s="345" t="s">
        <v>644</v>
      </c>
      <c r="H7" s="345" t="s">
        <v>643</v>
      </c>
      <c r="I7" s="223"/>
      <c r="J7" s="356" t="s">
        <v>642</v>
      </c>
      <c r="K7" s="345" t="s">
        <v>641</v>
      </c>
      <c r="L7" s="358" t="s">
        <v>587</v>
      </c>
      <c r="M7" s="350" t="s">
        <v>640</v>
      </c>
      <c r="N7" s="351"/>
      <c r="O7" s="351"/>
      <c r="P7" s="351"/>
      <c r="Q7" s="351"/>
      <c r="R7" s="351"/>
      <c r="S7" s="351"/>
      <c r="T7" s="351"/>
      <c r="U7" s="351"/>
      <c r="V7" s="351"/>
      <c r="W7" s="351"/>
      <c r="X7" s="351"/>
      <c r="Y7" s="351"/>
      <c r="Z7" s="351"/>
      <c r="AA7" s="351"/>
      <c r="AB7" s="351"/>
      <c r="AC7" s="351"/>
      <c r="AD7" s="351"/>
      <c r="AE7" s="352"/>
      <c r="AF7" s="353" t="s">
        <v>639</v>
      </c>
      <c r="AG7" s="345" t="s">
        <v>638</v>
      </c>
      <c r="AH7" s="345" t="s">
        <v>637</v>
      </c>
      <c r="AI7" s="345" t="s">
        <v>587</v>
      </c>
      <c r="AJ7" s="345" t="s">
        <v>636</v>
      </c>
      <c r="AK7" s="360" t="s">
        <v>635</v>
      </c>
      <c r="AL7" s="345" t="s">
        <v>634</v>
      </c>
      <c r="AM7" s="341" t="s">
        <v>633</v>
      </c>
      <c r="AN7" s="342"/>
      <c r="AO7" s="342"/>
      <c r="AP7" s="342"/>
      <c r="AQ7" s="342"/>
      <c r="AR7" s="342"/>
      <c r="AS7" s="342"/>
      <c r="AT7" s="342"/>
      <c r="AU7" s="342"/>
      <c r="AV7" s="342"/>
      <c r="AW7" s="342"/>
      <c r="AX7" s="342"/>
      <c r="AY7" s="342"/>
      <c r="AZ7" s="222"/>
      <c r="BA7" s="361" t="s">
        <v>632</v>
      </c>
      <c r="BB7" s="362"/>
      <c r="BC7" s="362"/>
      <c r="BD7" s="362"/>
      <c r="BE7" s="362"/>
      <c r="BF7" s="362"/>
      <c r="BG7" s="363"/>
      <c r="BH7" s="360" t="s">
        <v>631</v>
      </c>
      <c r="BI7" s="360" t="s">
        <v>630</v>
      </c>
      <c r="BJ7" s="101"/>
      <c r="BK7" s="360" t="s">
        <v>629</v>
      </c>
      <c r="BL7" s="360" t="s">
        <v>587</v>
      </c>
      <c r="BM7" s="360" t="s">
        <v>628</v>
      </c>
      <c r="BN7" s="360" t="s">
        <v>627</v>
      </c>
      <c r="BO7" s="326" t="s">
        <v>626</v>
      </c>
      <c r="BP7" s="326" t="s">
        <v>625</v>
      </c>
      <c r="BQ7" s="326" t="s">
        <v>624</v>
      </c>
      <c r="BR7" s="326" t="s">
        <v>623</v>
      </c>
      <c r="BS7" s="326" t="s">
        <v>622</v>
      </c>
      <c r="BT7" s="326" t="s">
        <v>621</v>
      </c>
      <c r="BU7" s="326" t="s">
        <v>620</v>
      </c>
      <c r="BV7" s="326" t="s">
        <v>619</v>
      </c>
      <c r="BW7" s="326" t="s">
        <v>618</v>
      </c>
      <c r="BX7" s="9"/>
      <c r="BY7" s="9"/>
      <c r="BZ7" s="9"/>
      <c r="CA7" s="9"/>
      <c r="CB7" s="9"/>
      <c r="CC7" s="9"/>
      <c r="CD7" s="9"/>
      <c r="CE7" s="9"/>
      <c r="CF7" s="9"/>
      <c r="CG7" s="9"/>
      <c r="CH7" s="9"/>
      <c r="CI7" s="9"/>
      <c r="CJ7" s="9"/>
      <c r="CK7" s="9"/>
      <c r="CL7" s="9"/>
      <c r="CM7" s="9"/>
      <c r="CN7" s="9"/>
      <c r="CO7" s="9"/>
      <c r="CP7" s="9"/>
      <c r="CQ7" s="9"/>
    </row>
    <row r="8" spans="1:95" ht="87.75" customHeight="1">
      <c r="A8" s="328"/>
      <c r="B8" s="328"/>
      <c r="C8" s="328"/>
      <c r="D8" s="328"/>
      <c r="E8" s="328"/>
      <c r="F8" s="328"/>
      <c r="G8" s="328"/>
      <c r="H8" s="328"/>
      <c r="I8" s="221" t="s">
        <v>617</v>
      </c>
      <c r="J8" s="357"/>
      <c r="K8" s="328"/>
      <c r="L8" s="359"/>
      <c r="M8" s="220" t="s">
        <v>616</v>
      </c>
      <c r="N8" s="220" t="s">
        <v>615</v>
      </c>
      <c r="O8" s="220" t="s">
        <v>614</v>
      </c>
      <c r="P8" s="220" t="s">
        <v>613</v>
      </c>
      <c r="Q8" s="220" t="s">
        <v>612</v>
      </c>
      <c r="R8" s="220" t="s">
        <v>611</v>
      </c>
      <c r="S8" s="220" t="s">
        <v>610</v>
      </c>
      <c r="T8" s="220" t="s">
        <v>609</v>
      </c>
      <c r="U8" s="220" t="s">
        <v>608</v>
      </c>
      <c r="V8" s="220" t="s">
        <v>607</v>
      </c>
      <c r="W8" s="220" t="s">
        <v>606</v>
      </c>
      <c r="X8" s="220" t="s">
        <v>605</v>
      </c>
      <c r="Y8" s="220" t="s">
        <v>604</v>
      </c>
      <c r="Z8" s="220" t="s">
        <v>603</v>
      </c>
      <c r="AA8" s="220" t="s">
        <v>602</v>
      </c>
      <c r="AB8" s="220" t="s">
        <v>601</v>
      </c>
      <c r="AC8" s="220" t="s">
        <v>600</v>
      </c>
      <c r="AD8" s="220" t="s">
        <v>599</v>
      </c>
      <c r="AE8" s="220" t="s">
        <v>598</v>
      </c>
      <c r="AF8" s="354"/>
      <c r="AG8" s="328"/>
      <c r="AH8" s="328"/>
      <c r="AI8" s="328"/>
      <c r="AJ8" s="328"/>
      <c r="AK8" s="328"/>
      <c r="AL8" s="328"/>
      <c r="AM8" s="218" t="s">
        <v>597</v>
      </c>
      <c r="AN8" s="218" t="s">
        <v>595</v>
      </c>
      <c r="AO8" s="218" t="s">
        <v>596</v>
      </c>
      <c r="AP8" s="218" t="s">
        <v>595</v>
      </c>
      <c r="AQ8" s="218">
        <v>2</v>
      </c>
      <c r="AR8" s="218" t="s">
        <v>595</v>
      </c>
      <c r="AS8" s="219">
        <v>3</v>
      </c>
      <c r="AT8" s="218" t="s">
        <v>595</v>
      </c>
      <c r="AU8" s="219">
        <v>4</v>
      </c>
      <c r="AV8" s="218" t="s">
        <v>595</v>
      </c>
      <c r="AW8" s="219">
        <v>5</v>
      </c>
      <c r="AX8" s="218" t="s">
        <v>595</v>
      </c>
      <c r="AY8" s="219">
        <v>6</v>
      </c>
      <c r="AZ8" s="218" t="s">
        <v>595</v>
      </c>
      <c r="BA8" s="217" t="s">
        <v>594</v>
      </c>
      <c r="BB8" s="217" t="s">
        <v>593</v>
      </c>
      <c r="BC8" s="216" t="s">
        <v>592</v>
      </c>
      <c r="BD8" s="216" t="s">
        <v>591</v>
      </c>
      <c r="BE8" s="216" t="s">
        <v>590</v>
      </c>
      <c r="BF8" s="216" t="s">
        <v>589</v>
      </c>
      <c r="BG8" s="216" t="s">
        <v>588</v>
      </c>
      <c r="BH8" s="328"/>
      <c r="BI8" s="328"/>
      <c r="BJ8" s="216" t="s">
        <v>587</v>
      </c>
      <c r="BK8" s="328"/>
      <c r="BL8" s="328"/>
      <c r="BM8" s="328"/>
      <c r="BN8" s="328"/>
      <c r="BO8" s="327"/>
      <c r="BP8" s="327"/>
      <c r="BQ8" s="327"/>
      <c r="BR8" s="327"/>
      <c r="BS8" s="327"/>
      <c r="BT8" s="327"/>
      <c r="BU8" s="327"/>
      <c r="BV8" s="328"/>
      <c r="BW8" s="328"/>
      <c r="BX8" s="215"/>
      <c r="BY8" s="215"/>
      <c r="BZ8" s="215"/>
      <c r="CA8" s="215"/>
      <c r="CB8" s="215"/>
      <c r="CC8" s="215"/>
      <c r="CD8" s="215"/>
      <c r="CE8" s="215"/>
      <c r="CF8" s="215"/>
      <c r="CG8" s="215"/>
      <c r="CH8" s="215"/>
      <c r="CI8" s="215"/>
      <c r="CJ8" s="215"/>
      <c r="CK8" s="215"/>
      <c r="CL8" s="215"/>
      <c r="CM8" s="215"/>
      <c r="CN8" s="215"/>
      <c r="CO8" s="215"/>
      <c r="CP8" s="215"/>
      <c r="CQ8" s="215"/>
    </row>
    <row r="9" spans="1:95" ht="129" customHeight="1">
      <c r="A9" s="366">
        <v>1</v>
      </c>
      <c r="B9" s="366" t="s">
        <v>575</v>
      </c>
      <c r="C9" s="366" t="s">
        <v>574</v>
      </c>
      <c r="D9" s="366" t="s">
        <v>573</v>
      </c>
      <c r="E9" s="214" t="s">
        <v>572</v>
      </c>
      <c r="F9" s="214" t="s">
        <v>586</v>
      </c>
      <c r="G9" s="366" t="s">
        <v>585</v>
      </c>
      <c r="H9" s="366" t="s">
        <v>166</v>
      </c>
      <c r="I9" s="194" t="s">
        <v>150</v>
      </c>
      <c r="J9" s="366">
        <v>4</v>
      </c>
      <c r="K9" s="345" t="str">
        <f>IF(J9&lt;=0,"",IF(J9=1,"Rara vez",IF(J9=2,"Improbable",IF(J9=3,"Posible",IF(J9=4,"Probable",IF(J9=5,"Casi Seguro"))))))</f>
        <v>Probable</v>
      </c>
      <c r="L9" s="365">
        <f>IF(K9="","",IF(K9="Rara vez",0.2,IF(K9="Improbable",0.4,IF(K9="Posible",0.6,IF(K9="Probable",0.8,IF(K9="Casi seguro",1,))))))</f>
        <v>0.8</v>
      </c>
      <c r="M9" s="365" t="s">
        <v>130</v>
      </c>
      <c r="N9" s="365" t="s">
        <v>130</v>
      </c>
      <c r="O9" s="365" t="s">
        <v>130</v>
      </c>
      <c r="P9" s="365" t="s">
        <v>130</v>
      </c>
      <c r="Q9" s="365" t="s">
        <v>130</v>
      </c>
      <c r="R9" s="365" t="s">
        <v>129</v>
      </c>
      <c r="S9" s="365" t="s">
        <v>129</v>
      </c>
      <c r="T9" s="365" t="s">
        <v>129</v>
      </c>
      <c r="U9" s="365" t="s">
        <v>129</v>
      </c>
      <c r="V9" s="365" t="s">
        <v>130</v>
      </c>
      <c r="W9" s="365" t="s">
        <v>130</v>
      </c>
      <c r="X9" s="365" t="s">
        <v>130</v>
      </c>
      <c r="Y9" s="365" t="s">
        <v>130</v>
      </c>
      <c r="Z9" s="365" t="s">
        <v>130</v>
      </c>
      <c r="AA9" s="365" t="s">
        <v>130</v>
      </c>
      <c r="AB9" s="365" t="s">
        <v>129</v>
      </c>
      <c r="AC9" s="365" t="s">
        <v>130</v>
      </c>
      <c r="AD9" s="365" t="s">
        <v>129</v>
      </c>
      <c r="AE9" s="365" t="s">
        <v>129</v>
      </c>
      <c r="AF9" s="367">
        <f>IF(AB9="Si","19",COUNTIF(M9:AE10,"si"))</f>
        <v>12</v>
      </c>
      <c r="AG9" s="95">
        <f t="shared" ref="AG9:AG38" si="0">VALUE(IF(AF9&lt;=5,5,IF(AND(AF9&gt;5,AF9&lt;=11),10,IF(AF9&gt;11,20,0))))</f>
        <v>20</v>
      </c>
      <c r="AH9" s="345" t="str">
        <f>IF(AG9=5,"Moderado",IF(AG9=10,"Mayor",IF(AG9=20,"Catastrófico",0)))</f>
        <v>Catastrófico</v>
      </c>
      <c r="AI9" s="365">
        <f>IF(AH9="","",IF(AH9="Moderado",0.6,IF(AH9="Mayor",0.8,IF(AH9="Catastrófico",1,))))</f>
        <v>1</v>
      </c>
      <c r="AJ9" s="345" t="str">
        <f>IF(OR(AND(K9="Rara vez",AH9="Moderado"),AND(K9="Improbable",AH9="Moderado")),"Moderado",IF(OR(AND(K9="Rara vez",AH9="Mayor"),AND(K9="Improbable",AH9="Mayor"),AND(K9="Posible",AH9="Moderado"),AND(K9="Probable",AH9="Moderado")),"Alta",IF(OR(AND(K9="Rara vez",AH9="Catastrófico"),AND(K9="Improbable",AH9="Catastrófico"),AND(K9="Posible",AH9="Catastrófico"),AND(K9="Probable",AH9="Catastrófico"),AND(K9="Casi seguro",AH9="Catastrófico"),AND(K9="Posible",AH9="Moderado"),AND(K9="Probable",AH9="Moderado"),AND(K9="Casi seguro",AH9="Moderado"),AND(K9="Posible",AH9="Mayor"),AND(K9="Probable",AH9="Mayor"),AND(K9="Casi seguro",AH9="Mayor")),"Extremo",)))</f>
        <v>Extremo</v>
      </c>
      <c r="AK9" s="87">
        <v>1</v>
      </c>
      <c r="AL9" s="120" t="s">
        <v>584</v>
      </c>
      <c r="AM9" s="207" t="s">
        <v>127</v>
      </c>
      <c r="AN9" s="207">
        <f t="shared" ref="AN9:AN31" si="1">IF(AM9="","",IF(AM9="Asignado",15,IF(AM9="No asignado",0,)))</f>
        <v>15</v>
      </c>
      <c r="AO9" s="207" t="s">
        <v>126</v>
      </c>
      <c r="AP9" s="207">
        <f t="shared" ref="AP9:AP31" si="2">IF(AO9="","",IF(AO9="Adecuado",15,IF(AO9="Inadecuado",0,)))</f>
        <v>15</v>
      </c>
      <c r="AQ9" s="207" t="s">
        <v>125</v>
      </c>
      <c r="AR9" s="207">
        <f t="shared" ref="AR9:AR31" si="3">IF(AQ9="","",IF(AQ9="Oportuna",15,IF(AQ9="Inoportuna",0,)))</f>
        <v>15</v>
      </c>
      <c r="AS9" s="207" t="s">
        <v>164</v>
      </c>
      <c r="AT9" s="207">
        <f t="shared" ref="AT9:AT31" si="4">IF(AS9="","",IF(AS9="Prevenir",15,IF(AS9="Detectar",10,IF(AS9="No es un control",0,))))</f>
        <v>10</v>
      </c>
      <c r="AU9" s="207" t="s">
        <v>123</v>
      </c>
      <c r="AV9" s="207">
        <f t="shared" ref="AV9:AV31" si="5">IF(AU9="","",IF(AU9="Confiable",15,IF(AU9="No confiable",0,)))</f>
        <v>15</v>
      </c>
      <c r="AW9" s="207" t="s">
        <v>122</v>
      </c>
      <c r="AX9" s="207">
        <f t="shared" ref="AX9:AX31" si="6">IF(AW9="","",IF(AW9="Se investigan y  resuelven oportunamente",15,IF(AW9="No se investigan y resuelven oportunamente",0,)))</f>
        <v>15</v>
      </c>
      <c r="AY9" s="207" t="s">
        <v>121</v>
      </c>
      <c r="AZ9" s="207">
        <f t="shared" ref="AZ9:AZ31" si="7">IF(AY9="","",IF(AY9="Completa",15,IF(AY9="Incompleta",10,IF(AY9="No existe",0,))))</f>
        <v>15</v>
      </c>
      <c r="BA9" s="208">
        <f t="shared" ref="BA9:BA15" si="8">SUM(AN9,AP9,AR9,AT9,AV9,AX9,AZ9)</f>
        <v>100</v>
      </c>
      <c r="BB9" s="207" t="str">
        <f t="shared" ref="BB9:BB15" si="9">IF(BA9&gt;=96,"Fuerte",IF(AND(BA9&gt;=86, BA9&lt;96),"Moderado",IF(BA9&lt;86,"Débil")))</f>
        <v>Fuerte</v>
      </c>
      <c r="BC9" s="207" t="s">
        <v>120</v>
      </c>
      <c r="BD9" s="207">
        <f t="shared" ref="BD9:BD15" si="10">VALUE(IF(OR(AND(BB9="Fuerte",BC9="Fuerte")),"100",IF(OR(AND(BB9="Fuerte",BC9="Moderado"),AND(BB9="Moderado",BC9="Fuerte"),AND(BB9="Moderado",BC9="Moderado")),"50",IF(OR(AND(BB9="Fuerte",BC9="Débil"),AND(BB9="Moderado",BC9="Débil"),AND(BB9="Débil",BC9="Fuerte"),AND(BB9="Débil",BC9="Moderado"),AND(BB9="Débil",BC9="Débil")),"0",))))</f>
        <v>100</v>
      </c>
      <c r="BE9" s="151" t="str">
        <f t="shared" ref="BE9:BE15" si="11">IF(BD9=100,"Fuerte",IF(BD9=50,"Moderado",IF(BD9=0,"Débil")))</f>
        <v>Fuerte</v>
      </c>
      <c r="BF9" s="364">
        <f>AVERAGE(BD9:BD11)</f>
        <v>100</v>
      </c>
      <c r="BG9" s="364" t="str">
        <f>IF(BF9=100,"Fuerte",IF(AND(BF9&lt;=99, BF9&gt;=50),"Moderado",IF(BF9&lt;50,"Débil")))</f>
        <v>Fuerte</v>
      </c>
      <c r="BH9" s="349">
        <f>IF(BG9="Fuerte",(J9-2),IF(BG9="Moderado",(J9-1), IF(BG9="Débil",((J9-0)))))</f>
        <v>2</v>
      </c>
      <c r="BI9" s="349" t="str">
        <f>IF(BH9&lt;=0,"Rara vez",IF(BH9=1,"Rara vez",IF(BH9=2,"Improbable",IF(BH9=3,"Posible",IF(BH9=4,"Probable",IF(BH9=5,"Casi Seguro"))))))</f>
        <v>Improbable</v>
      </c>
      <c r="BJ9" s="347">
        <f>IF(BI9="","",IF(BI9="Rara vez",0.2,IF(BI9="Improbable",0.4,IF(BI9="Posible",0.6,IF(BI9="Probable",0.8,IF(BI9="Casi seguro",1,))))))</f>
        <v>0.4</v>
      </c>
      <c r="BK9" s="349" t="str">
        <f>IFERROR(IF(AG9=5,"Moderado",IF(AG9=10,"Mayor",IF(AG9=20,"Catastrófico",0))),"")</f>
        <v>Catastrófico</v>
      </c>
      <c r="BL9" s="347">
        <f>IF(AH9="","",IF(AH9="Moderado",0.6,IF(AH9="Mayor",0.8,IF(AH9="Catastrófico",1,))))</f>
        <v>1</v>
      </c>
      <c r="BM9" s="349" t="str">
        <f>IF(OR(AND(KBH9="Rara vez",BK9="Moderado"),AND(BI9="Improbable",BK9="Moderado")),"Moderado",IF(OR(AND(BI9="Rara vez",BK9="Mayor"),AND(BI9="Improbable",BK9="Mayor"),AND(BI9="Posible",BK9="Moderado"),AND(BI9="Probable",BK9="Moderado")),"Alta",IF(OR(AND(BI9="Rara vez",BK9="Catastrófico"),AND(BI9="Improbable",BK9="Catastrófico"),AND(BI9="Posible",BK9="Catastrófico"),AND(BI9="Probable",BK9="Catastrófico"),AND(BI9="Casi seguro",BK9="Catastrófico"),AND(BI9="Posible",BK9="Moderado"),AND(BI9="Probable",BK9="Moderado"),AND(BI9="Casi seguro",BK9="Moderado"),AND(BI9="Posible",BK9="Mayor"),AND(BI9="Probable",BK9="Mayor"),AND(BI9="Casi seguro",BK9="Mayor")),"Extremo",)))</f>
        <v>Extremo</v>
      </c>
      <c r="BN9" s="151"/>
      <c r="BO9" s="118" t="s">
        <v>583</v>
      </c>
      <c r="BP9" s="118"/>
      <c r="BQ9" s="118" t="s">
        <v>582</v>
      </c>
      <c r="BR9" s="118" t="s">
        <v>561</v>
      </c>
      <c r="BS9" s="213"/>
      <c r="BT9" s="117">
        <v>45292</v>
      </c>
      <c r="BU9" s="117">
        <v>45657</v>
      </c>
      <c r="BV9" s="118"/>
      <c r="BW9" s="212"/>
      <c r="BX9" s="10"/>
      <c r="BY9" s="10"/>
      <c r="BZ9" s="10"/>
      <c r="CA9" s="10"/>
      <c r="CB9" s="10"/>
      <c r="CC9" s="10"/>
      <c r="CD9" s="10"/>
      <c r="CE9" s="10"/>
      <c r="CF9" s="10"/>
      <c r="CG9" s="10"/>
      <c r="CH9" s="10"/>
      <c r="CI9" s="10"/>
      <c r="CJ9" s="10"/>
      <c r="CK9" s="10"/>
      <c r="CL9" s="10"/>
      <c r="CM9" s="10"/>
      <c r="CN9" s="10"/>
      <c r="CO9" s="10"/>
      <c r="CP9" s="10"/>
      <c r="CQ9" s="10"/>
    </row>
    <row r="10" spans="1:95" ht="125.25" customHeight="1">
      <c r="A10" s="348"/>
      <c r="B10" s="348"/>
      <c r="C10" s="348"/>
      <c r="D10" s="348"/>
      <c r="E10" s="97"/>
      <c r="F10" s="97"/>
      <c r="G10" s="348"/>
      <c r="H10" s="348"/>
      <c r="I10" s="194" t="s">
        <v>139</v>
      </c>
      <c r="J10" s="368"/>
      <c r="K10" s="348"/>
      <c r="L10" s="348"/>
      <c r="M10" s="348"/>
      <c r="N10" s="348"/>
      <c r="O10" s="348"/>
      <c r="P10" s="348"/>
      <c r="Q10" s="348"/>
      <c r="R10" s="348"/>
      <c r="S10" s="348"/>
      <c r="T10" s="348"/>
      <c r="U10" s="348"/>
      <c r="V10" s="348"/>
      <c r="W10" s="348"/>
      <c r="X10" s="348"/>
      <c r="Y10" s="348"/>
      <c r="Z10" s="348"/>
      <c r="AA10" s="348"/>
      <c r="AB10" s="348"/>
      <c r="AC10" s="348"/>
      <c r="AD10" s="348"/>
      <c r="AE10" s="348"/>
      <c r="AF10" s="348"/>
      <c r="AG10" s="95">
        <f t="shared" si="0"/>
        <v>5</v>
      </c>
      <c r="AH10" s="348"/>
      <c r="AI10" s="348"/>
      <c r="AJ10" s="348"/>
      <c r="AK10" s="87">
        <v>2</v>
      </c>
      <c r="AL10" s="120" t="s">
        <v>581</v>
      </c>
      <c r="AM10" s="207" t="s">
        <v>127</v>
      </c>
      <c r="AN10" s="207">
        <f t="shared" si="1"/>
        <v>15</v>
      </c>
      <c r="AO10" s="207" t="s">
        <v>126</v>
      </c>
      <c r="AP10" s="207">
        <f t="shared" si="2"/>
        <v>15</v>
      </c>
      <c r="AQ10" s="207" t="s">
        <v>125</v>
      </c>
      <c r="AR10" s="207">
        <f t="shared" si="3"/>
        <v>15</v>
      </c>
      <c r="AS10" s="207" t="s">
        <v>164</v>
      </c>
      <c r="AT10" s="207">
        <f t="shared" si="4"/>
        <v>10</v>
      </c>
      <c r="AU10" s="207" t="s">
        <v>123</v>
      </c>
      <c r="AV10" s="207">
        <f t="shared" si="5"/>
        <v>15</v>
      </c>
      <c r="AW10" s="207" t="s">
        <v>122</v>
      </c>
      <c r="AX10" s="207">
        <f t="shared" si="6"/>
        <v>15</v>
      </c>
      <c r="AY10" s="207" t="s">
        <v>121</v>
      </c>
      <c r="AZ10" s="207">
        <f t="shared" si="7"/>
        <v>15</v>
      </c>
      <c r="BA10" s="208">
        <f t="shared" si="8"/>
        <v>100</v>
      </c>
      <c r="BB10" s="207" t="str">
        <f t="shared" si="9"/>
        <v>Fuerte</v>
      </c>
      <c r="BC10" s="207" t="s">
        <v>120</v>
      </c>
      <c r="BD10" s="207">
        <f t="shared" si="10"/>
        <v>100</v>
      </c>
      <c r="BE10" s="151" t="str">
        <f t="shared" si="11"/>
        <v>Fuerte</v>
      </c>
      <c r="BF10" s="348"/>
      <c r="BG10" s="348"/>
      <c r="BH10" s="348"/>
      <c r="BI10" s="348"/>
      <c r="BJ10" s="348"/>
      <c r="BK10" s="348"/>
      <c r="BL10" s="348"/>
      <c r="BM10" s="348"/>
      <c r="BN10" s="151"/>
      <c r="BO10" s="118" t="s">
        <v>580</v>
      </c>
      <c r="BP10" s="118"/>
      <c r="BQ10" s="118" t="s">
        <v>421</v>
      </c>
      <c r="BR10" s="118" t="s">
        <v>561</v>
      </c>
      <c r="BS10" s="213"/>
      <c r="BT10" s="117">
        <v>45292</v>
      </c>
      <c r="BU10" s="117">
        <v>45657</v>
      </c>
      <c r="BV10" s="118"/>
      <c r="BW10" s="212"/>
      <c r="BX10" s="9"/>
      <c r="BY10" s="9"/>
      <c r="BZ10" s="9"/>
      <c r="CA10" s="9"/>
      <c r="CB10" s="9"/>
      <c r="CC10" s="9"/>
      <c r="CD10" s="9"/>
      <c r="CE10" s="9"/>
      <c r="CF10" s="9"/>
      <c r="CG10" s="9"/>
      <c r="CH10" s="9"/>
      <c r="CI10" s="9"/>
      <c r="CJ10" s="9"/>
      <c r="CK10" s="9"/>
      <c r="CL10" s="9"/>
      <c r="CM10" s="9"/>
      <c r="CN10" s="9"/>
      <c r="CO10" s="9"/>
      <c r="CP10" s="9"/>
      <c r="CQ10" s="9"/>
    </row>
    <row r="11" spans="1:95" ht="103.5" customHeight="1">
      <c r="A11" s="348"/>
      <c r="B11" s="348"/>
      <c r="C11" s="348"/>
      <c r="D11" s="348"/>
      <c r="E11" s="97"/>
      <c r="F11" s="97"/>
      <c r="G11" s="348"/>
      <c r="H11" s="348"/>
      <c r="I11" s="194" t="s">
        <v>140</v>
      </c>
      <c r="J11" s="368"/>
      <c r="K11" s="348"/>
      <c r="L11" s="348"/>
      <c r="M11" s="348"/>
      <c r="N11" s="348"/>
      <c r="O11" s="348"/>
      <c r="P11" s="348"/>
      <c r="Q11" s="348"/>
      <c r="R11" s="348"/>
      <c r="S11" s="348"/>
      <c r="T11" s="348"/>
      <c r="U11" s="348"/>
      <c r="V11" s="348"/>
      <c r="W11" s="348"/>
      <c r="X11" s="348"/>
      <c r="Y11" s="348"/>
      <c r="Z11" s="348"/>
      <c r="AA11" s="348"/>
      <c r="AB11" s="348"/>
      <c r="AC11" s="348"/>
      <c r="AD11" s="348"/>
      <c r="AE11" s="348"/>
      <c r="AF11" s="348"/>
      <c r="AG11" s="95">
        <f t="shared" si="0"/>
        <v>5</v>
      </c>
      <c r="AH11" s="348"/>
      <c r="AI11" s="348"/>
      <c r="AJ11" s="348"/>
      <c r="AK11" s="87">
        <v>3</v>
      </c>
      <c r="AL11" s="120" t="s">
        <v>579</v>
      </c>
      <c r="AM11" s="207" t="s">
        <v>127</v>
      </c>
      <c r="AN11" s="207">
        <f t="shared" si="1"/>
        <v>15</v>
      </c>
      <c r="AO11" s="207" t="s">
        <v>126</v>
      </c>
      <c r="AP11" s="207">
        <f t="shared" si="2"/>
        <v>15</v>
      </c>
      <c r="AQ11" s="207" t="s">
        <v>125</v>
      </c>
      <c r="AR11" s="207">
        <f t="shared" si="3"/>
        <v>15</v>
      </c>
      <c r="AS11" s="207" t="s">
        <v>164</v>
      </c>
      <c r="AT11" s="207">
        <f t="shared" si="4"/>
        <v>10</v>
      </c>
      <c r="AU11" s="207" t="s">
        <v>123</v>
      </c>
      <c r="AV11" s="207">
        <f t="shared" si="5"/>
        <v>15</v>
      </c>
      <c r="AW11" s="207" t="s">
        <v>122</v>
      </c>
      <c r="AX11" s="207">
        <f t="shared" si="6"/>
        <v>15</v>
      </c>
      <c r="AY11" s="207" t="s">
        <v>121</v>
      </c>
      <c r="AZ11" s="207">
        <f t="shared" si="7"/>
        <v>15</v>
      </c>
      <c r="BA11" s="208">
        <f t="shared" si="8"/>
        <v>100</v>
      </c>
      <c r="BB11" s="207" t="str">
        <f t="shared" si="9"/>
        <v>Fuerte</v>
      </c>
      <c r="BC11" s="207" t="s">
        <v>120</v>
      </c>
      <c r="BD11" s="207">
        <f t="shared" si="10"/>
        <v>100</v>
      </c>
      <c r="BE11" s="151" t="str">
        <f t="shared" si="11"/>
        <v>Fuerte</v>
      </c>
      <c r="BF11" s="348"/>
      <c r="BG11" s="348"/>
      <c r="BH11" s="348"/>
      <c r="BI11" s="348"/>
      <c r="BJ11" s="348"/>
      <c r="BK11" s="348"/>
      <c r="BL11" s="348"/>
      <c r="BM11" s="348"/>
      <c r="BN11" s="151"/>
      <c r="BO11" s="118" t="s">
        <v>578</v>
      </c>
      <c r="BP11" s="118"/>
      <c r="BQ11" s="118" t="s">
        <v>577</v>
      </c>
      <c r="BR11" s="213" t="s">
        <v>576</v>
      </c>
      <c r="BS11" s="213"/>
      <c r="BT11" s="117">
        <v>45292</v>
      </c>
      <c r="BU11" s="117">
        <v>45657</v>
      </c>
      <c r="BV11" s="118"/>
      <c r="BW11" s="212"/>
      <c r="BX11" s="9"/>
      <c r="BY11" s="9"/>
      <c r="BZ11" s="9"/>
      <c r="CA11" s="9"/>
      <c r="CB11" s="9"/>
      <c r="CC11" s="9"/>
      <c r="CD11" s="9"/>
      <c r="CE11" s="9"/>
      <c r="CF11" s="9"/>
      <c r="CG11" s="9"/>
      <c r="CH11" s="9"/>
      <c r="CI11" s="9"/>
      <c r="CJ11" s="9"/>
      <c r="CK11" s="9"/>
      <c r="CL11" s="9"/>
      <c r="CM11" s="9"/>
      <c r="CN11" s="9"/>
      <c r="CO11" s="9"/>
      <c r="CP11" s="9"/>
      <c r="CQ11" s="9"/>
    </row>
    <row r="12" spans="1:95" ht="78.75" customHeight="1">
      <c r="A12" s="366">
        <v>2</v>
      </c>
      <c r="B12" s="366" t="s">
        <v>575</v>
      </c>
      <c r="C12" s="366" t="s">
        <v>574</v>
      </c>
      <c r="D12" s="366" t="s">
        <v>573</v>
      </c>
      <c r="E12" s="98" t="s">
        <v>572</v>
      </c>
      <c r="F12" s="98" t="s">
        <v>571</v>
      </c>
      <c r="G12" s="366" t="s">
        <v>570</v>
      </c>
      <c r="H12" s="366" t="s">
        <v>166</v>
      </c>
      <c r="I12" s="96" t="s">
        <v>150</v>
      </c>
      <c r="J12" s="366">
        <v>3</v>
      </c>
      <c r="K12" s="345" t="str">
        <f>IF(J12&lt;=0,"",IF(J12=1,"Rara vez",IF(J12=2,"Improbable",IF(J12=3,"Posible",IF(J12=4,"Probable",IF(J12=5,"Casi Seguro"))))))</f>
        <v>Posible</v>
      </c>
      <c r="L12" s="365">
        <f>IF(K12="","",IF(K12="Rara vez",0.2,IF(K12="Improbable",0.4,IF(K12="Posible",0.6,IF(K12="Probable",0.8,IF(K12="Casi seguro",1,))))))</f>
        <v>0.6</v>
      </c>
      <c r="M12" s="365" t="s">
        <v>130</v>
      </c>
      <c r="N12" s="365" t="s">
        <v>130</v>
      </c>
      <c r="O12" s="365" t="s">
        <v>130</v>
      </c>
      <c r="P12" s="365" t="s">
        <v>130</v>
      </c>
      <c r="Q12" s="365" t="s">
        <v>130</v>
      </c>
      <c r="R12" s="365" t="s">
        <v>130</v>
      </c>
      <c r="S12" s="365" t="s">
        <v>129</v>
      </c>
      <c r="T12" s="365" t="s">
        <v>129</v>
      </c>
      <c r="U12" s="365" t="s">
        <v>129</v>
      </c>
      <c r="V12" s="365" t="s">
        <v>130</v>
      </c>
      <c r="W12" s="365" t="s">
        <v>130</v>
      </c>
      <c r="X12" s="365" t="s">
        <v>130</v>
      </c>
      <c r="Y12" s="365" t="s">
        <v>130</v>
      </c>
      <c r="Z12" s="365" t="s">
        <v>130</v>
      </c>
      <c r="AA12" s="365" t="s">
        <v>130</v>
      </c>
      <c r="AB12" s="365" t="s">
        <v>129</v>
      </c>
      <c r="AC12" s="365" t="s">
        <v>130</v>
      </c>
      <c r="AD12" s="365" t="s">
        <v>129</v>
      </c>
      <c r="AE12" s="365" t="s">
        <v>129</v>
      </c>
      <c r="AF12" s="367">
        <f>IF(AB12="Si","19",COUNTIF(M12:AE13,"si"))</f>
        <v>13</v>
      </c>
      <c r="AG12" s="95">
        <f t="shared" si="0"/>
        <v>20</v>
      </c>
      <c r="AH12" s="345" t="str">
        <f>IF(AG12=5,"Moderado",IF(AG12=10,"Mayor",IF(AG12=20,"Catastrófico",0)))</f>
        <v>Catastrófico</v>
      </c>
      <c r="AI12" s="365">
        <f>IF(AH12="","",IF(AH12="Leve",0.2,IF(AH12="Menor",0.4,IF(AH12="Moderado",0.6,IF(AH12="Mayor",0.8,IF(AH12="Catastrófico",1,))))))</f>
        <v>1</v>
      </c>
      <c r="AJ12" s="366" t="str">
        <f>IF(OR(AND(K12="Rara vez",AH12="Moderado"),AND(K12="Improbable",AH12="Moderado")),"Moderado",IF(OR(AND(K12="Rara vez",AH12="Mayor"),AND(K12="Improbable",AH12="Mayor"),AND(K12="Posible",AH12="Moderado"),AND(K12="Probable",AH12="Moderado")),"Alta",IF(OR(AND(K12="Rara vez",AH12="Catastrófico"),AND(K12="Improbable",AH12="Catastrófico"),AND(K12="Posible",AH12="Catastrófico"),AND(K12="Probable",AH12="Catastrófico"),AND(K12="Casi seguro",AH12="Catastrófico"),AND(K12="Posible",AH12="Moderado"),AND(K12="Probable",AH12="Moderado"),AND(K12="Casi seguro",AH12="Moderado"),AND(K12="Posible",AH12="Mayor"),AND(K12="Probable",AH12="Mayor"),AND(K12="Casi seguro",AH12="Mayor")),"Extremo",)))</f>
        <v>Extremo</v>
      </c>
      <c r="AK12" s="87">
        <v>1</v>
      </c>
      <c r="AL12" s="120" t="s">
        <v>569</v>
      </c>
      <c r="AM12" s="207" t="s">
        <v>127</v>
      </c>
      <c r="AN12" s="207">
        <f t="shared" si="1"/>
        <v>15</v>
      </c>
      <c r="AO12" s="207" t="s">
        <v>126</v>
      </c>
      <c r="AP12" s="207">
        <f t="shared" si="2"/>
        <v>15</v>
      </c>
      <c r="AQ12" s="207" t="s">
        <v>125</v>
      </c>
      <c r="AR12" s="207">
        <f t="shared" si="3"/>
        <v>15</v>
      </c>
      <c r="AS12" s="207" t="s">
        <v>124</v>
      </c>
      <c r="AT12" s="207">
        <f t="shared" si="4"/>
        <v>15</v>
      </c>
      <c r="AU12" s="207" t="s">
        <v>123</v>
      </c>
      <c r="AV12" s="207">
        <f t="shared" si="5"/>
        <v>15</v>
      </c>
      <c r="AW12" s="207" t="s">
        <v>122</v>
      </c>
      <c r="AX12" s="207">
        <f t="shared" si="6"/>
        <v>15</v>
      </c>
      <c r="AY12" s="207" t="s">
        <v>121</v>
      </c>
      <c r="AZ12" s="207">
        <f t="shared" si="7"/>
        <v>15</v>
      </c>
      <c r="BA12" s="208">
        <f t="shared" si="8"/>
        <v>105</v>
      </c>
      <c r="BB12" s="207" t="str">
        <f t="shared" si="9"/>
        <v>Fuerte</v>
      </c>
      <c r="BC12" s="207" t="s">
        <v>120</v>
      </c>
      <c r="BD12" s="207">
        <f t="shared" si="10"/>
        <v>100</v>
      </c>
      <c r="BE12" s="151" t="str">
        <f t="shared" si="11"/>
        <v>Fuerte</v>
      </c>
      <c r="BF12" s="364">
        <f>AVERAGE(BD12:BD14)</f>
        <v>100</v>
      </c>
      <c r="BG12" s="364" t="str">
        <f>IF(BF12=100,"Fuerte",IF(AND(BF12&lt;=99, BF12&gt;=50),"Moderado",IF(BF12&lt;50,"Débil")))</f>
        <v>Fuerte</v>
      </c>
      <c r="BH12" s="349">
        <f>IF(BG12="Fuerte",(J12-2),IF(BG12="Moderado",(J12-1), IF(BG12="Débil",((J12-0)))))</f>
        <v>1</v>
      </c>
      <c r="BI12" s="349" t="str">
        <f>IF(BH12&lt;=0,"Rara vez",IF(BH12=1,"Rara vez",IF(BH12=2,"Improbable",IF(BH12=3,"Posible",IF(BH12=4,"Probable",IF(BH12=5,"Casi Seguro"))))))</f>
        <v>Rara vez</v>
      </c>
      <c r="BJ12" s="347">
        <f>IF(BI12="","",IF(BI12="Rara vez",0.2,IF(BI12="Improbable",0.4,IF(BI12="Posible",0.6,IF(BI12="Probable",0.8,IF(BI12="Casi seguro",1,))))))</f>
        <v>0.2</v>
      </c>
      <c r="BK12" s="349" t="str">
        <f>IFERROR(IF(AG12=5,"Moderado",IF(AG12=10,"Mayor",IF(AG12=20,"Catastrófico",0))),"")</f>
        <v>Catastrófico</v>
      </c>
      <c r="BL12" s="347">
        <f>IF(AH12="","",IF(AH12="Moderado",0.6,IF(AH12="Mayor",0.8,IF(AH12="Catastrófico",1,))))</f>
        <v>1</v>
      </c>
      <c r="BM12" s="349" t="str">
        <f>IF(OR(AND(KBH12="Rara vez",BK12="Moderado"),AND(BI12="Improbable",BK12="Moderado")),"Moderado",IF(OR(AND(BI12="Rara vez",BK12="Mayor"),AND(BI12="Improbable",BK12="Mayor"),AND(BI12="Posible",BK12="Moderado"),AND(BI12="Probable",BK12="Moderado")),"Alta",IF(OR(AND(BI12="Rara vez",BK12="Catastrófico"),AND(BI12="Improbable",BK12="Catastrófico"),AND(BI12="Posible",BK12="Catastrófico"),AND(BI12="Probable",BK12="Catastrófico"),AND(BI12="Casi seguro",BK12="Catastrófico"),AND(BI12="Posible",BK12="Moderado"),AND(BI12="Probable",BK12="Moderado"),AND(BI12="Casi seguro",BK12="Moderado"),AND(BI12="Posible",BK12="Mayor"),AND(BI12="Probable",BK12="Mayor"),AND(BI12="Casi seguro",BK12="Mayor")),"Extremo",)))</f>
        <v>Extremo</v>
      </c>
      <c r="BN12" s="151"/>
      <c r="BO12" s="118" t="s">
        <v>568</v>
      </c>
      <c r="BP12" s="118"/>
      <c r="BQ12" s="118" t="s">
        <v>565</v>
      </c>
      <c r="BR12" s="118" t="s">
        <v>561</v>
      </c>
      <c r="BS12" s="118"/>
      <c r="BT12" s="117">
        <v>45292</v>
      </c>
      <c r="BU12" s="117">
        <v>45657</v>
      </c>
      <c r="BV12" s="118"/>
      <c r="BW12" s="212"/>
      <c r="BX12" s="9"/>
      <c r="BY12" s="9"/>
      <c r="BZ12" s="9"/>
      <c r="CA12" s="9"/>
      <c r="CB12" s="9"/>
      <c r="CC12" s="9"/>
      <c r="CD12" s="9"/>
      <c r="CE12" s="9"/>
      <c r="CF12" s="9"/>
      <c r="CG12" s="9"/>
      <c r="CH12" s="9"/>
      <c r="CI12" s="9"/>
      <c r="CJ12" s="9"/>
      <c r="CK12" s="9"/>
      <c r="CL12" s="9"/>
      <c r="CM12" s="9"/>
      <c r="CN12" s="9"/>
      <c r="CO12" s="9"/>
      <c r="CP12" s="9"/>
      <c r="CQ12" s="9"/>
    </row>
    <row r="13" spans="1:95" ht="78.75" customHeight="1">
      <c r="A13" s="348"/>
      <c r="B13" s="348"/>
      <c r="C13" s="348"/>
      <c r="D13" s="348"/>
      <c r="E13" s="97"/>
      <c r="F13" s="97"/>
      <c r="G13" s="348"/>
      <c r="H13" s="348"/>
      <c r="I13" s="96" t="s">
        <v>139</v>
      </c>
      <c r="J13" s="36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95">
        <f t="shared" si="0"/>
        <v>5</v>
      </c>
      <c r="AH13" s="348"/>
      <c r="AI13" s="348"/>
      <c r="AJ13" s="348"/>
      <c r="AK13" s="87">
        <v>2</v>
      </c>
      <c r="AL13" s="120" t="s">
        <v>567</v>
      </c>
      <c r="AM13" s="207" t="s">
        <v>127</v>
      </c>
      <c r="AN13" s="207">
        <f t="shared" si="1"/>
        <v>15</v>
      </c>
      <c r="AO13" s="207" t="s">
        <v>126</v>
      </c>
      <c r="AP13" s="207">
        <f t="shared" si="2"/>
        <v>15</v>
      </c>
      <c r="AQ13" s="207" t="s">
        <v>125</v>
      </c>
      <c r="AR13" s="207">
        <f t="shared" si="3"/>
        <v>15</v>
      </c>
      <c r="AS13" s="207" t="s">
        <v>124</v>
      </c>
      <c r="AT13" s="207">
        <f t="shared" si="4"/>
        <v>15</v>
      </c>
      <c r="AU13" s="207" t="s">
        <v>123</v>
      </c>
      <c r="AV13" s="207">
        <f t="shared" si="5"/>
        <v>15</v>
      </c>
      <c r="AW13" s="207" t="s">
        <v>122</v>
      </c>
      <c r="AX13" s="207">
        <f t="shared" si="6"/>
        <v>15</v>
      </c>
      <c r="AY13" s="207" t="s">
        <v>121</v>
      </c>
      <c r="AZ13" s="207">
        <f t="shared" si="7"/>
        <v>15</v>
      </c>
      <c r="BA13" s="208">
        <f t="shared" si="8"/>
        <v>105</v>
      </c>
      <c r="BB13" s="207" t="str">
        <f t="shared" si="9"/>
        <v>Fuerte</v>
      </c>
      <c r="BC13" s="207" t="s">
        <v>120</v>
      </c>
      <c r="BD13" s="207">
        <f t="shared" si="10"/>
        <v>100</v>
      </c>
      <c r="BE13" s="151" t="str">
        <f t="shared" si="11"/>
        <v>Fuerte</v>
      </c>
      <c r="BF13" s="348"/>
      <c r="BG13" s="348"/>
      <c r="BH13" s="348"/>
      <c r="BI13" s="348"/>
      <c r="BJ13" s="348"/>
      <c r="BK13" s="348"/>
      <c r="BL13" s="348"/>
      <c r="BM13" s="348"/>
      <c r="BN13" s="151"/>
      <c r="BO13" s="118" t="s">
        <v>566</v>
      </c>
      <c r="BP13" s="118"/>
      <c r="BQ13" s="118" t="s">
        <v>565</v>
      </c>
      <c r="BR13" s="118" t="s">
        <v>561</v>
      </c>
      <c r="BS13" s="118"/>
      <c r="BT13" s="117">
        <v>45292</v>
      </c>
      <c r="BU13" s="117">
        <v>45657</v>
      </c>
      <c r="BV13" s="118"/>
      <c r="BW13" s="212"/>
      <c r="BX13" s="9"/>
      <c r="BY13" s="9"/>
      <c r="BZ13" s="9"/>
      <c r="CA13" s="9"/>
      <c r="CB13" s="9"/>
      <c r="CC13" s="9"/>
      <c r="CD13" s="9"/>
      <c r="CE13" s="9"/>
      <c r="CF13" s="9"/>
      <c r="CG13" s="9"/>
      <c r="CH13" s="9"/>
      <c r="CI13" s="9"/>
      <c r="CJ13" s="9"/>
      <c r="CK13" s="9"/>
      <c r="CL13" s="9"/>
      <c r="CM13" s="9"/>
      <c r="CN13" s="9"/>
      <c r="CO13" s="9"/>
      <c r="CP13" s="9"/>
      <c r="CQ13" s="9"/>
    </row>
    <row r="14" spans="1:95" ht="78.75" customHeight="1">
      <c r="A14" s="348"/>
      <c r="B14" s="348"/>
      <c r="C14" s="348"/>
      <c r="D14" s="348"/>
      <c r="E14" s="97"/>
      <c r="F14" s="97"/>
      <c r="G14" s="348"/>
      <c r="H14" s="348"/>
      <c r="I14" s="96" t="s">
        <v>140</v>
      </c>
      <c r="J14" s="36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95">
        <f t="shared" si="0"/>
        <v>5</v>
      </c>
      <c r="AH14" s="348"/>
      <c r="AI14" s="348"/>
      <c r="AJ14" s="348"/>
      <c r="AK14" s="87">
        <v>3</v>
      </c>
      <c r="AL14" s="120" t="s">
        <v>564</v>
      </c>
      <c r="AM14" s="207" t="s">
        <v>127</v>
      </c>
      <c r="AN14" s="207">
        <f t="shared" si="1"/>
        <v>15</v>
      </c>
      <c r="AO14" s="207" t="s">
        <v>126</v>
      </c>
      <c r="AP14" s="207">
        <f t="shared" si="2"/>
        <v>15</v>
      </c>
      <c r="AQ14" s="207" t="s">
        <v>125</v>
      </c>
      <c r="AR14" s="207">
        <f t="shared" si="3"/>
        <v>15</v>
      </c>
      <c r="AS14" s="207" t="s">
        <v>164</v>
      </c>
      <c r="AT14" s="207">
        <f t="shared" si="4"/>
        <v>10</v>
      </c>
      <c r="AU14" s="207" t="s">
        <v>123</v>
      </c>
      <c r="AV14" s="207">
        <f t="shared" si="5"/>
        <v>15</v>
      </c>
      <c r="AW14" s="207" t="s">
        <v>122</v>
      </c>
      <c r="AX14" s="207">
        <f t="shared" si="6"/>
        <v>15</v>
      </c>
      <c r="AY14" s="207" t="s">
        <v>121</v>
      </c>
      <c r="AZ14" s="207">
        <f t="shared" si="7"/>
        <v>15</v>
      </c>
      <c r="BA14" s="208">
        <f t="shared" si="8"/>
        <v>100</v>
      </c>
      <c r="BB14" s="207" t="str">
        <f t="shared" si="9"/>
        <v>Fuerte</v>
      </c>
      <c r="BC14" s="207" t="s">
        <v>120</v>
      </c>
      <c r="BD14" s="207">
        <f t="shared" si="10"/>
        <v>100</v>
      </c>
      <c r="BE14" s="151" t="str">
        <f t="shared" si="11"/>
        <v>Fuerte</v>
      </c>
      <c r="BF14" s="348"/>
      <c r="BG14" s="348"/>
      <c r="BH14" s="348"/>
      <c r="BI14" s="348"/>
      <c r="BJ14" s="348"/>
      <c r="BK14" s="348"/>
      <c r="BL14" s="348"/>
      <c r="BM14" s="348"/>
      <c r="BN14" s="151"/>
      <c r="BO14" s="118" t="s">
        <v>563</v>
      </c>
      <c r="BP14" s="118"/>
      <c r="BQ14" s="118" t="s">
        <v>562</v>
      </c>
      <c r="BR14" s="118" t="s">
        <v>561</v>
      </c>
      <c r="BS14" s="118"/>
      <c r="BT14" s="117">
        <v>45292</v>
      </c>
      <c r="BU14" s="117">
        <v>45657</v>
      </c>
      <c r="BV14" s="118"/>
      <c r="BW14" s="212"/>
      <c r="BX14" s="9"/>
      <c r="BY14" s="9"/>
      <c r="BZ14" s="9"/>
      <c r="CA14" s="9"/>
      <c r="CB14" s="9"/>
      <c r="CC14" s="9"/>
      <c r="CD14" s="9"/>
      <c r="CE14" s="9"/>
      <c r="CF14" s="9"/>
      <c r="CG14" s="9"/>
      <c r="CH14" s="9"/>
      <c r="CI14" s="9"/>
      <c r="CJ14" s="9"/>
      <c r="CK14" s="9"/>
      <c r="CL14" s="9"/>
      <c r="CM14" s="9"/>
      <c r="CN14" s="9"/>
      <c r="CO14" s="9"/>
      <c r="CP14" s="9"/>
      <c r="CQ14" s="9"/>
    </row>
    <row r="15" spans="1:95" ht="175.5">
      <c r="A15" s="366">
        <v>3</v>
      </c>
      <c r="B15" s="366" t="s">
        <v>560</v>
      </c>
      <c r="C15" s="366" t="s">
        <v>559</v>
      </c>
      <c r="D15" s="366" t="s">
        <v>558</v>
      </c>
      <c r="E15" s="211" t="s">
        <v>557</v>
      </c>
      <c r="F15" s="211" t="s">
        <v>556</v>
      </c>
      <c r="G15" s="366" t="s">
        <v>555</v>
      </c>
      <c r="H15" s="366" t="s">
        <v>166</v>
      </c>
      <c r="I15" s="96" t="s">
        <v>150</v>
      </c>
      <c r="J15" s="369">
        <v>2</v>
      </c>
      <c r="K15" s="345" t="str">
        <f>IF(J15&lt;=0,"",IF(J15=1,"Rara vez",IF(J15=2,"Improbable",IF(J15=3,"Posible",IF(J15=4,"Probable",IF(J15=5,"Casi Seguro"))))))</f>
        <v>Improbable</v>
      </c>
      <c r="L15" s="365">
        <f>IF(K15="","",IF(K15="Rara vez",0.2,IF(K15="Improbable",0.4,IF(K15="Posible",0.6,IF(K15="Probable",0.8,IF(K15="Casi seguro",1,))))))</f>
        <v>0.4</v>
      </c>
      <c r="M15" s="365" t="s">
        <v>130</v>
      </c>
      <c r="N15" s="365" t="s">
        <v>130</v>
      </c>
      <c r="O15" s="365" t="s">
        <v>130</v>
      </c>
      <c r="P15" s="365" t="s">
        <v>130</v>
      </c>
      <c r="Q15" s="365" t="s">
        <v>130</v>
      </c>
      <c r="R15" s="365" t="s">
        <v>129</v>
      </c>
      <c r="S15" s="365" t="s">
        <v>129</v>
      </c>
      <c r="T15" s="365" t="s">
        <v>129</v>
      </c>
      <c r="U15" s="365" t="s">
        <v>129</v>
      </c>
      <c r="V15" s="365" t="s">
        <v>130</v>
      </c>
      <c r="W15" s="365" t="s">
        <v>129</v>
      </c>
      <c r="X15" s="365" t="s">
        <v>130</v>
      </c>
      <c r="Y15" s="365" t="s">
        <v>129</v>
      </c>
      <c r="Z15" s="365" t="s">
        <v>129</v>
      </c>
      <c r="AA15" s="365" t="s">
        <v>130</v>
      </c>
      <c r="AB15" s="365" t="s">
        <v>129</v>
      </c>
      <c r="AC15" s="365" t="s">
        <v>130</v>
      </c>
      <c r="AD15" s="365" t="s">
        <v>129</v>
      </c>
      <c r="AE15" s="365" t="s">
        <v>129</v>
      </c>
      <c r="AF15" s="367">
        <f>IF(AB15="Si","19",COUNTIF(M15:AE16,"si"))</f>
        <v>9</v>
      </c>
      <c r="AG15" s="95">
        <f t="shared" si="0"/>
        <v>10</v>
      </c>
      <c r="AH15" s="345" t="str">
        <f>IF(AG15=5,"Moderado",IF(AG15=10,"Mayor",IF(AG15=20,"Catastrófico",0)))</f>
        <v>Mayor</v>
      </c>
      <c r="AI15" s="365">
        <f>IF(AH15="","",IF(AH15="Moderado",0.6,IF(AH15="Mayor",0.8,IF(AH15="Catastrófico",1,))))</f>
        <v>0.8</v>
      </c>
      <c r="AJ15" s="345" t="str">
        <f>IF(OR(AND(K15="Rara vez",AH15="Moderado"),AND(K15="Improbable",AH15="Moderado")),"Moderado",IF(OR(AND(K15="Rara vez",AH15="Mayor"),AND(K15="Improbable",AH15="Mayor"),AND(K15="Posible",AH15="Moderado"),AND(K15="Probable",AH15="Moderado")),"Alta",IF(OR(AND(K15="Rara vez",AH15="Catastrófico"),AND(K15="Improbable",AH15="Catastrófico"),AND(K15="Posible",AH15="Catastrófico"),AND(K15="Probable",AH15="Catastrófico"),AND(K15="Casi seguro",AH15="Catastrófico"),AND(K15="Posible",AH15="Moderado"),AND(K15="Probable",AH15="Moderado"),AND(K15="Casi seguro",AH15="Moderado"),AND(K15="Posible",AH15="Mayor"),AND(K15="Probable",AH15="Mayor"),AND(K15="Casi seguro",AH15="Mayor")),"Extremo",)))</f>
        <v>Alta</v>
      </c>
      <c r="AK15" s="94">
        <v>1</v>
      </c>
      <c r="AL15" s="73" t="s">
        <v>554</v>
      </c>
      <c r="AM15" s="90" t="s">
        <v>127</v>
      </c>
      <c r="AN15" s="90">
        <f t="shared" si="1"/>
        <v>15</v>
      </c>
      <c r="AO15" s="90" t="s">
        <v>126</v>
      </c>
      <c r="AP15" s="90">
        <f t="shared" si="2"/>
        <v>15</v>
      </c>
      <c r="AQ15" s="90" t="s">
        <v>125</v>
      </c>
      <c r="AR15" s="90">
        <f t="shared" si="3"/>
        <v>15</v>
      </c>
      <c r="AS15" s="90" t="s">
        <v>124</v>
      </c>
      <c r="AT15" s="90">
        <f t="shared" si="4"/>
        <v>15</v>
      </c>
      <c r="AU15" s="90" t="s">
        <v>123</v>
      </c>
      <c r="AV15" s="90">
        <f t="shared" si="5"/>
        <v>15</v>
      </c>
      <c r="AW15" s="92" t="s">
        <v>122</v>
      </c>
      <c r="AX15" s="90">
        <f t="shared" si="6"/>
        <v>15</v>
      </c>
      <c r="AY15" s="92" t="s">
        <v>121</v>
      </c>
      <c r="AZ15" s="90">
        <f t="shared" si="7"/>
        <v>15</v>
      </c>
      <c r="BA15" s="91">
        <f t="shared" si="8"/>
        <v>105</v>
      </c>
      <c r="BB15" s="90" t="str">
        <f t="shared" si="9"/>
        <v>Fuerte</v>
      </c>
      <c r="BC15" s="90" t="s">
        <v>120</v>
      </c>
      <c r="BD15" s="90">
        <f t="shared" si="10"/>
        <v>100</v>
      </c>
      <c r="BE15" s="89" t="str">
        <f t="shared" si="11"/>
        <v>Fuerte</v>
      </c>
      <c r="BF15" s="373">
        <f>AVERAGE(BD15:BD15)</f>
        <v>100</v>
      </c>
      <c r="BG15" s="373" t="str">
        <f>IF(BF15=100,"Fuerte",IF(AND(BF15&lt;=99, BF15&gt;=50),"Moderado",IF(BF15&lt;50,"Débil")))</f>
        <v>Fuerte</v>
      </c>
      <c r="BH15" s="360">
        <f>IF(BG15="Fuerte",(J15-2),IF(BG15="Moderado",(J15-1), IF(BG15="Débil",((J15-0)))))</f>
        <v>0</v>
      </c>
      <c r="BI15" s="360" t="str">
        <f>IF(BH15&lt;=0,"Rara vez",IF(BH15=1,"Rara vez",IF(BH15=2,"Improbable",IF(BH15=3,"Posible",IF(BH15=4,"Probable",IF(BH15=5,"Casi Seguro"))))))</f>
        <v>Rara vez</v>
      </c>
      <c r="BJ15" s="371">
        <f>IF(BI15="","",IF(BI15="Rara vez",0.2,IF(BI15="Improbable",0.4,IF(BI15="Posible",0.6,IF(BI15="Probable",0.8,IF(BI15="Casi seguro",1,))))))</f>
        <v>0.2</v>
      </c>
      <c r="BK15" s="360" t="str">
        <f>IFERROR(IF(AG15=5,"Moderado",IF(AG15=10,"Mayor",IF(AG15=20,"Catastrófico",0))),"")</f>
        <v>Mayor</v>
      </c>
      <c r="BL15" s="371">
        <f>IF(AH15="","",IF(AH15="Moderado",0.6,IF(AH15="Mayor",0.8,IF(AH15="Catastrófico",1,))))</f>
        <v>0.8</v>
      </c>
      <c r="BM15" s="372" t="str">
        <f>IF(OR(AND(KBI15="Rara vez",BK15="Moderado"),AND(BI15="Improbable",BK15="Moderado")),"Moderado",IF(OR(AND(BI15="Rara vez",BK15="Mayor"),AND(BI15="Improbable",BK15="Mayor"),AND(BI15="Posible",BK15="Moderado"),AND(BI15="Probable",BK15="Moderado")),"Alta",IF(OR(AND(BI15="Rara vez",BK15="Catastrófico"),AND(BI15="Improbable",BK15="Catastrófico"),AND(BI15="Posible",BK15="Catastrófico"),AND(BI15="Probable",BK15="Catastrófico"),AND(BI15="Casi seguro",BK15="Catastrófico"),AND(BI15="Posible",BK15="Moderado"),AND(BI15="Probable",BK15="Moderado"),AND(BI15="Casi seguro",BK15="Moderado"),AND(BI15="Posible",BK15="Mayor"),AND(BI15="Probable",BK15="Mayor"),AND(BI15="Casi seguro",BK15="Mayor")),"Extremo",)))</f>
        <v>Alta</v>
      </c>
      <c r="BN15" s="82" t="s">
        <v>163</v>
      </c>
      <c r="BO15" s="80" t="s">
        <v>553</v>
      </c>
      <c r="BP15" s="87"/>
      <c r="BQ15" s="87"/>
      <c r="BR15" s="87"/>
      <c r="BS15" s="87"/>
      <c r="BT15" s="88"/>
      <c r="BU15" s="88"/>
      <c r="BV15" s="87"/>
      <c r="BW15" s="87"/>
      <c r="BX15" s="9"/>
      <c r="BY15" s="9"/>
      <c r="BZ15" s="9"/>
      <c r="CA15" s="9"/>
      <c r="CB15" s="9"/>
      <c r="CC15" s="9"/>
      <c r="CD15" s="9"/>
      <c r="CE15" s="9"/>
      <c r="CF15" s="9"/>
      <c r="CG15" s="9"/>
      <c r="CH15" s="9"/>
      <c r="CI15" s="9"/>
      <c r="CJ15" s="9"/>
      <c r="CK15" s="9"/>
      <c r="CL15" s="9"/>
      <c r="CM15" s="9"/>
      <c r="CN15" s="9"/>
      <c r="CO15" s="9"/>
      <c r="CP15" s="9"/>
      <c r="CQ15" s="9"/>
    </row>
    <row r="16" spans="1:95" ht="78.75" customHeight="1">
      <c r="A16" s="348"/>
      <c r="B16" s="348"/>
      <c r="C16" s="348"/>
      <c r="D16" s="348"/>
      <c r="E16" s="97"/>
      <c r="F16" s="97"/>
      <c r="G16" s="348"/>
      <c r="H16" s="348"/>
      <c r="I16" s="96" t="s">
        <v>140</v>
      </c>
      <c r="J16" s="36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95">
        <f t="shared" si="0"/>
        <v>5</v>
      </c>
      <c r="AH16" s="348"/>
      <c r="AI16" s="348"/>
      <c r="AJ16" s="348"/>
      <c r="AK16" s="94">
        <v>2</v>
      </c>
      <c r="AL16" s="93" t="s">
        <v>157</v>
      </c>
      <c r="AM16" s="90"/>
      <c r="AN16" s="90" t="str">
        <f t="shared" si="1"/>
        <v/>
      </c>
      <c r="AO16" s="90"/>
      <c r="AP16" s="90" t="str">
        <f t="shared" si="2"/>
        <v/>
      </c>
      <c r="AQ16" s="90"/>
      <c r="AR16" s="90" t="str">
        <f t="shared" si="3"/>
        <v/>
      </c>
      <c r="AS16" s="90"/>
      <c r="AT16" s="90" t="str">
        <f t="shared" si="4"/>
        <v/>
      </c>
      <c r="AU16" s="90"/>
      <c r="AV16" s="90" t="str">
        <f t="shared" si="5"/>
        <v/>
      </c>
      <c r="AW16" s="92"/>
      <c r="AX16" s="90" t="str">
        <f t="shared" si="6"/>
        <v/>
      </c>
      <c r="AY16" s="92"/>
      <c r="AZ16" s="90" t="str">
        <f t="shared" si="7"/>
        <v/>
      </c>
      <c r="BA16" s="91"/>
      <c r="BB16" s="90"/>
      <c r="BC16" s="90"/>
      <c r="BD16" s="90"/>
      <c r="BE16" s="89"/>
      <c r="BF16" s="348"/>
      <c r="BG16" s="348"/>
      <c r="BH16" s="348"/>
      <c r="BI16" s="348"/>
      <c r="BJ16" s="348"/>
      <c r="BK16" s="348"/>
      <c r="BL16" s="348"/>
      <c r="BM16" s="348"/>
      <c r="BN16" s="89"/>
      <c r="BO16" s="87"/>
      <c r="BP16" s="87"/>
      <c r="BQ16" s="87"/>
      <c r="BR16" s="87"/>
      <c r="BS16" s="87"/>
      <c r="BT16" s="87"/>
      <c r="BU16" s="87"/>
      <c r="BV16" s="87"/>
      <c r="BW16" s="87"/>
      <c r="BX16" s="9"/>
      <c r="BY16" s="9"/>
      <c r="BZ16" s="9"/>
      <c r="CA16" s="9"/>
      <c r="CB16" s="9"/>
      <c r="CC16" s="9"/>
      <c r="CD16" s="9"/>
      <c r="CE16" s="9"/>
      <c r="CF16" s="9"/>
      <c r="CG16" s="9"/>
      <c r="CH16" s="9"/>
      <c r="CI16" s="9"/>
      <c r="CJ16" s="9"/>
      <c r="CK16" s="9"/>
      <c r="CL16" s="9"/>
      <c r="CM16" s="9"/>
      <c r="CN16" s="9"/>
      <c r="CO16" s="9"/>
      <c r="CP16" s="9"/>
      <c r="CQ16" s="9"/>
    </row>
    <row r="17" spans="1:95" ht="78.75" customHeight="1">
      <c r="A17" s="348"/>
      <c r="B17" s="348"/>
      <c r="C17" s="348"/>
      <c r="D17" s="348"/>
      <c r="E17" s="97"/>
      <c r="F17" s="97"/>
      <c r="G17" s="348"/>
      <c r="H17" s="348"/>
      <c r="I17" s="96" t="s">
        <v>139</v>
      </c>
      <c r="J17" s="36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95">
        <f t="shared" si="0"/>
        <v>5</v>
      </c>
      <c r="AH17" s="348"/>
      <c r="AI17" s="348"/>
      <c r="AJ17" s="348"/>
      <c r="AK17" s="94">
        <v>3</v>
      </c>
      <c r="AL17" s="93" t="s">
        <v>157</v>
      </c>
      <c r="AM17" s="90"/>
      <c r="AN17" s="90" t="str">
        <f t="shared" si="1"/>
        <v/>
      </c>
      <c r="AO17" s="90"/>
      <c r="AP17" s="90" t="str">
        <f t="shared" si="2"/>
        <v/>
      </c>
      <c r="AQ17" s="90"/>
      <c r="AR17" s="90" t="str">
        <f t="shared" si="3"/>
        <v/>
      </c>
      <c r="AS17" s="90"/>
      <c r="AT17" s="90" t="str">
        <f t="shared" si="4"/>
        <v/>
      </c>
      <c r="AU17" s="90"/>
      <c r="AV17" s="90" t="str">
        <f t="shared" si="5"/>
        <v/>
      </c>
      <c r="AW17" s="92"/>
      <c r="AX17" s="90" t="str">
        <f t="shared" si="6"/>
        <v/>
      </c>
      <c r="AY17" s="92"/>
      <c r="AZ17" s="90" t="str">
        <f t="shared" si="7"/>
        <v/>
      </c>
      <c r="BA17" s="91"/>
      <c r="BB17" s="90"/>
      <c r="BC17" s="90"/>
      <c r="BD17" s="90"/>
      <c r="BE17" s="89"/>
      <c r="BF17" s="348"/>
      <c r="BG17" s="348"/>
      <c r="BH17" s="348"/>
      <c r="BI17" s="348"/>
      <c r="BJ17" s="348"/>
      <c r="BK17" s="348"/>
      <c r="BL17" s="348"/>
      <c r="BM17" s="348"/>
      <c r="BN17" s="89"/>
      <c r="BO17" s="87"/>
      <c r="BP17" s="87"/>
      <c r="BQ17" s="87"/>
      <c r="BR17" s="87"/>
      <c r="BS17" s="87"/>
      <c r="BT17" s="88"/>
      <c r="BU17" s="88"/>
      <c r="BV17" s="87"/>
      <c r="BW17" s="94"/>
      <c r="BX17" s="9"/>
      <c r="BY17" s="9"/>
      <c r="BZ17" s="9"/>
      <c r="CA17" s="9"/>
      <c r="CB17" s="9"/>
      <c r="CC17" s="9"/>
      <c r="CD17" s="9"/>
      <c r="CE17" s="9"/>
      <c r="CF17" s="9"/>
      <c r="CG17" s="9"/>
      <c r="CH17" s="9"/>
      <c r="CI17" s="9"/>
      <c r="CJ17" s="9"/>
      <c r="CK17" s="9"/>
      <c r="CL17" s="9"/>
      <c r="CM17" s="9"/>
      <c r="CN17" s="9"/>
      <c r="CO17" s="9"/>
      <c r="CP17" s="9"/>
      <c r="CQ17" s="9"/>
    </row>
    <row r="18" spans="1:95" ht="78.75" customHeight="1">
      <c r="A18" s="366">
        <v>4</v>
      </c>
      <c r="B18" s="366" t="s">
        <v>552</v>
      </c>
      <c r="C18" s="366" t="s">
        <v>551</v>
      </c>
      <c r="D18" s="366" t="s">
        <v>550</v>
      </c>
      <c r="E18" s="98" t="s">
        <v>549</v>
      </c>
      <c r="F18" s="98" t="s">
        <v>549</v>
      </c>
      <c r="G18" s="366" t="s">
        <v>548</v>
      </c>
      <c r="H18" s="366" t="s">
        <v>166</v>
      </c>
      <c r="I18" s="54" t="s">
        <v>150</v>
      </c>
      <c r="J18" s="369">
        <v>3</v>
      </c>
      <c r="K18" s="345" t="str">
        <f>IF(J18&lt;=0,"",IF(J18=1,"Rara vez",IF(J18=2,"Improbable",IF(J18=3,"Posible",IF(J18=4,"Probable",IF(J18=5,"Casi Seguro"))))))</f>
        <v>Posible</v>
      </c>
      <c r="L18" s="365">
        <f>IF(K18="","",IF(K18="Rara vez",0.2,IF(K18="Improbable",0.4,IF(K18="Posible",0.6,IF(K18="Probable",0.8,IF(K18="Casi seguro",1,))))))</f>
        <v>0.6</v>
      </c>
      <c r="M18" s="365" t="s">
        <v>130</v>
      </c>
      <c r="N18" s="365" t="s">
        <v>130</v>
      </c>
      <c r="O18" s="365" t="s">
        <v>130</v>
      </c>
      <c r="P18" s="365" t="s">
        <v>130</v>
      </c>
      <c r="Q18" s="365" t="s">
        <v>130</v>
      </c>
      <c r="R18" s="365" t="s">
        <v>130</v>
      </c>
      <c r="S18" s="365" t="s">
        <v>130</v>
      </c>
      <c r="T18" s="365" t="s">
        <v>129</v>
      </c>
      <c r="U18" s="365" t="s">
        <v>130</v>
      </c>
      <c r="V18" s="365" t="s">
        <v>130</v>
      </c>
      <c r="W18" s="365" t="s">
        <v>130</v>
      </c>
      <c r="X18" s="365" t="s">
        <v>130</v>
      </c>
      <c r="Y18" s="365" t="s">
        <v>130</v>
      </c>
      <c r="Z18" s="365" t="s">
        <v>130</v>
      </c>
      <c r="AA18" s="365" t="s">
        <v>130</v>
      </c>
      <c r="AB18" s="365" t="s">
        <v>129</v>
      </c>
      <c r="AC18" s="365" t="s">
        <v>130</v>
      </c>
      <c r="AD18" s="365" t="s">
        <v>130</v>
      </c>
      <c r="AE18" s="365" t="s">
        <v>129</v>
      </c>
      <c r="AF18" s="367">
        <f>IF(AB18="Si","19",COUNTIF(M18:AE19,"si"))</f>
        <v>16</v>
      </c>
      <c r="AG18" s="95">
        <f t="shared" si="0"/>
        <v>20</v>
      </c>
      <c r="AH18" s="345" t="str">
        <f>IF(AG18=5,"Moderado",IF(AG18=10,"Mayor",IF(AG18=20,"Catastrófico",0)))</f>
        <v>Catastrófico</v>
      </c>
      <c r="AI18" s="365">
        <f>IF(AH18="","",IF(AH18="Moderado",0.6,IF(AH18="Mayor",0.8,IF(AH18="Catastrófico",1,))))</f>
        <v>1</v>
      </c>
      <c r="AJ18" s="345" t="str">
        <f>IF(OR(AND(K18="Rara vez",AH18="Moderado"),AND(K18="Improbable",AH18="Moderado")),"Moderado",IF(OR(AND(K18="Rara vez",AH18="Mayor"),AND(K18="Improbable",AH18="Mayor"),AND(K18="Posible",AH18="Moderado"),AND(K18="Probable",AH18="Moderado")),"Alta",IF(OR(AND(K18="Rara vez",AH18="Catastrófico"),AND(K18="Improbable",AH18="Catastrófico"),AND(K18="Posible",AH18="Catastrófico"),AND(K18="Probable",AH18="Catastrófico"),AND(K18="Casi seguro",AH18="Catastrófico"),AND(K18="Posible",AH18="Moderado"),AND(K18="Probable",AH18="Moderado"),AND(K18="Casi seguro",AH18="Moderado"),AND(K18="Posible",AH18="Mayor"),AND(K18="Probable",AH18="Mayor"),AND(K18="Casi seguro",AH18="Mayor")),"Extremo",)))</f>
        <v>Extremo</v>
      </c>
      <c r="AK18" s="94">
        <v>1</v>
      </c>
      <c r="AL18" s="46" t="s">
        <v>547</v>
      </c>
      <c r="AM18" s="90" t="s">
        <v>127</v>
      </c>
      <c r="AN18" s="90">
        <f t="shared" si="1"/>
        <v>15</v>
      </c>
      <c r="AO18" s="90" t="s">
        <v>126</v>
      </c>
      <c r="AP18" s="90">
        <f t="shared" si="2"/>
        <v>15</v>
      </c>
      <c r="AQ18" s="90" t="s">
        <v>125</v>
      </c>
      <c r="AR18" s="90">
        <f t="shared" si="3"/>
        <v>15</v>
      </c>
      <c r="AS18" s="71" t="s">
        <v>124</v>
      </c>
      <c r="AT18" s="90">
        <f t="shared" si="4"/>
        <v>15</v>
      </c>
      <c r="AU18" s="90" t="s">
        <v>123</v>
      </c>
      <c r="AV18" s="90">
        <f t="shared" si="5"/>
        <v>15</v>
      </c>
      <c r="AW18" s="92" t="s">
        <v>122</v>
      </c>
      <c r="AX18" s="90">
        <f t="shared" si="6"/>
        <v>15</v>
      </c>
      <c r="AY18" s="92" t="s">
        <v>121</v>
      </c>
      <c r="AZ18" s="90">
        <f t="shared" si="7"/>
        <v>15</v>
      </c>
      <c r="BA18" s="91">
        <f t="shared" ref="BA18:BA26" si="12">SUM(AN18,AP18,AR18,AT18,AV18,AX18,AZ18)</f>
        <v>105</v>
      </c>
      <c r="BB18" s="90" t="str">
        <f t="shared" ref="BB18:BB26" si="13">IF(BA18&gt;=96,"Fuerte",IF(AND(BA18&gt;=86, BA18&lt;96),"Moderado",IF(BA18&lt;86,"Débil")))</f>
        <v>Fuerte</v>
      </c>
      <c r="BC18" s="90" t="s">
        <v>120</v>
      </c>
      <c r="BD18" s="90">
        <f t="shared" ref="BD18:BD26" si="14">VALUE(IF(OR(AND(BB18="Fuerte",BC18="Fuerte")),"100",IF(OR(AND(BB18="Fuerte",BC18="Moderado"),AND(BB18="Moderado",BC18="Fuerte"),AND(BB18="Moderado",BC18="Moderado")),"50",IF(OR(AND(BB18="Fuerte",BC18="Débil"),AND(BB18="Moderado",BC18="Débil"),AND(BB18="Débil",BC18="Fuerte"),AND(BB18="Débil",BC18="Moderado"),AND(BB18="Débil",BC18="Débil")),"0",))))</f>
        <v>100</v>
      </c>
      <c r="BE18" s="89" t="str">
        <f t="shared" ref="BE18:BE26" si="15">IF(BD18=100,"Fuerte",IF(BD18=50,"Moderado",IF(BD18=0,"Débil")))</f>
        <v>Fuerte</v>
      </c>
      <c r="BF18" s="373">
        <f>AVERAGE(BD18:BD21)</f>
        <v>100</v>
      </c>
      <c r="BG18" s="373" t="str">
        <f>IF(BF18=100,"Fuerte",IF(AND(BF18&lt;=99, BF18&gt;=50),"Moderado",IF(BF18&lt;50,"Débil")))</f>
        <v>Fuerte</v>
      </c>
      <c r="BH18" s="360">
        <f>IF(BG18="Fuerte",(J18-2),IF(BG18="Moderado",(J18-1), IF(BG18="Débil",((J18-0)))))</f>
        <v>1</v>
      </c>
      <c r="BI18" s="360" t="str">
        <f>IF(BH18&lt;=0,"Rara vez",IF(BH18=1,"Rara vez",IF(BH18=2,"Improbable",IF(BH18=3,"Posible",IF(BH18=4,"Probable",IF(BH18=5,"Casi Seguro"))))))</f>
        <v>Rara vez</v>
      </c>
      <c r="BJ18" s="371">
        <f>IF(BI18="","",IF(BI18="Rara vez",0.2,IF(BI18="Improbable",0.4,IF(BI18="Posible",0.6,IF(BI18="Probable",0.8,IF(BI18="Casi seguro",1,))))))</f>
        <v>0.2</v>
      </c>
      <c r="BK18" s="360" t="str">
        <f>IFERROR(IF(AG18=5,"Moderado",IF(AG18=10,"Mayor",IF(AG18=20,"Catastrófico",0))),"")</f>
        <v>Catastrófico</v>
      </c>
      <c r="BL18" s="371">
        <f>IF(AH18="","",IF(AH18="Moderado",0.6,IF(AH18="Mayor",0.8,IF(AH18="Catastrófico",1,))))</f>
        <v>1</v>
      </c>
      <c r="BM18" s="372" t="str">
        <f>IF(OR(AND(KBI18="Rara vez",BK18="Moderado"),AND(BI18="Improbable",BK18="Moderado")),"Moderado",IF(OR(AND(BI18="Rara vez",BK18="Mayor"),AND(BI18="Improbable",BK18="Mayor"),AND(BI18="Posible",BK18="Moderado"),AND(BI18="Probable",BK18="Moderado")),"Alta",IF(OR(AND(BI18="Rara vez",BK18="Catastrófico"),AND(BI18="Improbable",BK18="Catastrófico"),AND(BI18="Posible",BK18="Catastrófico"),AND(BI18="Probable",BK18="Catastrófico"),AND(BI18="Casi seguro",BK18="Catastrófico"),AND(BI18="Posible",BK18="Moderado"),AND(BI18="Probable",BK18="Moderado"),AND(BI18="Casi seguro",BK18="Moderado"),AND(BI18="Posible",BK18="Mayor"),AND(BI18="Probable",BK18="Mayor"),AND(BI18="Casi seguro",BK18="Mayor")),"Extremo",)))</f>
        <v>Extremo</v>
      </c>
      <c r="BN18" s="82" t="s">
        <v>163</v>
      </c>
      <c r="BO18" s="80" t="s">
        <v>546</v>
      </c>
      <c r="BP18" s="80" t="s">
        <v>545</v>
      </c>
      <c r="BQ18" s="80" t="s">
        <v>544</v>
      </c>
      <c r="BR18" s="80" t="s">
        <v>543</v>
      </c>
      <c r="BS18" s="80" t="s">
        <v>542</v>
      </c>
      <c r="BT18" s="80">
        <v>2024</v>
      </c>
      <c r="BU18" s="80">
        <v>45657</v>
      </c>
      <c r="BV18" s="80"/>
      <c r="BW18" s="210"/>
      <c r="BX18" s="9"/>
      <c r="BY18" s="9"/>
      <c r="BZ18" s="9"/>
      <c r="CA18" s="9"/>
      <c r="CB18" s="9"/>
      <c r="CC18" s="9"/>
      <c r="CD18" s="9"/>
      <c r="CE18" s="9"/>
      <c r="CF18" s="9"/>
      <c r="CG18" s="9"/>
      <c r="CH18" s="9"/>
      <c r="CI18" s="9"/>
      <c r="CJ18" s="9"/>
      <c r="CK18" s="9"/>
      <c r="CL18" s="9"/>
      <c r="CM18" s="9"/>
      <c r="CN18" s="9"/>
      <c r="CO18" s="9"/>
      <c r="CP18" s="9"/>
      <c r="CQ18" s="9"/>
    </row>
    <row r="19" spans="1:95" ht="78.75" customHeight="1">
      <c r="A19" s="348"/>
      <c r="B19" s="348"/>
      <c r="C19" s="348"/>
      <c r="D19" s="348"/>
      <c r="E19" s="97"/>
      <c r="F19" s="97"/>
      <c r="G19" s="348"/>
      <c r="H19" s="348"/>
      <c r="I19" s="54" t="s">
        <v>139</v>
      </c>
      <c r="J19" s="368"/>
      <c r="K19" s="348"/>
      <c r="L19" s="348"/>
      <c r="M19" s="370"/>
      <c r="N19" s="370"/>
      <c r="O19" s="370"/>
      <c r="P19" s="370"/>
      <c r="Q19" s="370"/>
      <c r="R19" s="370"/>
      <c r="S19" s="370"/>
      <c r="T19" s="370"/>
      <c r="U19" s="370"/>
      <c r="V19" s="370"/>
      <c r="W19" s="370"/>
      <c r="X19" s="370"/>
      <c r="Y19" s="370"/>
      <c r="Z19" s="370"/>
      <c r="AA19" s="370"/>
      <c r="AB19" s="370"/>
      <c r="AC19" s="370"/>
      <c r="AD19" s="370"/>
      <c r="AE19" s="370"/>
      <c r="AF19" s="348"/>
      <c r="AG19" s="95">
        <f t="shared" si="0"/>
        <v>5</v>
      </c>
      <c r="AH19" s="348"/>
      <c r="AI19" s="348"/>
      <c r="AJ19" s="348"/>
      <c r="AK19" s="94">
        <v>2</v>
      </c>
      <c r="AL19" s="73" t="s">
        <v>541</v>
      </c>
      <c r="AM19" s="90" t="s">
        <v>127</v>
      </c>
      <c r="AN19" s="90">
        <f t="shared" si="1"/>
        <v>15</v>
      </c>
      <c r="AO19" s="90" t="s">
        <v>126</v>
      </c>
      <c r="AP19" s="90">
        <f t="shared" si="2"/>
        <v>15</v>
      </c>
      <c r="AQ19" s="90" t="s">
        <v>125</v>
      </c>
      <c r="AR19" s="90">
        <f t="shared" si="3"/>
        <v>15</v>
      </c>
      <c r="AS19" s="71" t="s">
        <v>164</v>
      </c>
      <c r="AT19" s="90">
        <f t="shared" si="4"/>
        <v>10</v>
      </c>
      <c r="AU19" s="90" t="s">
        <v>123</v>
      </c>
      <c r="AV19" s="90">
        <f t="shared" si="5"/>
        <v>15</v>
      </c>
      <c r="AW19" s="92" t="s">
        <v>122</v>
      </c>
      <c r="AX19" s="90">
        <f t="shared" si="6"/>
        <v>15</v>
      </c>
      <c r="AY19" s="92" t="s">
        <v>121</v>
      </c>
      <c r="AZ19" s="90">
        <f t="shared" si="7"/>
        <v>15</v>
      </c>
      <c r="BA19" s="91">
        <f t="shared" si="12"/>
        <v>100</v>
      </c>
      <c r="BB19" s="90" t="str">
        <f t="shared" si="13"/>
        <v>Fuerte</v>
      </c>
      <c r="BC19" s="90" t="s">
        <v>120</v>
      </c>
      <c r="BD19" s="90">
        <f t="shared" si="14"/>
        <v>100</v>
      </c>
      <c r="BE19" s="89" t="str">
        <f t="shared" si="15"/>
        <v>Fuerte</v>
      </c>
      <c r="BF19" s="348"/>
      <c r="BG19" s="348"/>
      <c r="BH19" s="348"/>
      <c r="BI19" s="348"/>
      <c r="BJ19" s="348"/>
      <c r="BK19" s="348"/>
      <c r="BL19" s="348"/>
      <c r="BM19" s="348"/>
      <c r="BN19" s="82" t="s">
        <v>163</v>
      </c>
      <c r="BO19" s="80" t="s">
        <v>540</v>
      </c>
      <c r="BP19" s="80" t="s">
        <v>537</v>
      </c>
      <c r="BQ19" s="80" t="s">
        <v>536</v>
      </c>
      <c r="BR19" s="80" t="s">
        <v>535</v>
      </c>
      <c r="BS19" s="80" t="s">
        <v>535</v>
      </c>
      <c r="BT19" s="80">
        <v>2024</v>
      </c>
      <c r="BU19" s="80">
        <v>45657</v>
      </c>
      <c r="BV19" s="80"/>
      <c r="BW19" s="94"/>
      <c r="BX19" s="9"/>
      <c r="BY19" s="9"/>
      <c r="BZ19" s="9"/>
      <c r="CA19" s="9"/>
      <c r="CB19" s="9"/>
      <c r="CC19" s="9"/>
      <c r="CD19" s="9"/>
      <c r="CE19" s="9"/>
      <c r="CF19" s="9"/>
      <c r="CG19" s="9"/>
      <c r="CH19" s="9"/>
      <c r="CI19" s="9"/>
      <c r="CJ19" s="9"/>
      <c r="CK19" s="9"/>
      <c r="CL19" s="9"/>
      <c r="CM19" s="9"/>
      <c r="CN19" s="9"/>
      <c r="CO19" s="9"/>
      <c r="CP19" s="9"/>
      <c r="CQ19" s="9"/>
    </row>
    <row r="20" spans="1:95" ht="78.75" customHeight="1">
      <c r="A20" s="348"/>
      <c r="B20" s="348"/>
      <c r="C20" s="348"/>
      <c r="D20" s="348"/>
      <c r="E20" s="97"/>
      <c r="F20" s="97"/>
      <c r="G20" s="348"/>
      <c r="H20" s="348"/>
      <c r="I20" s="54" t="s">
        <v>140</v>
      </c>
      <c r="J20" s="368"/>
      <c r="K20" s="348"/>
      <c r="L20" s="348"/>
      <c r="M20" s="370"/>
      <c r="N20" s="370"/>
      <c r="O20" s="370"/>
      <c r="P20" s="370"/>
      <c r="Q20" s="370"/>
      <c r="R20" s="370"/>
      <c r="S20" s="370"/>
      <c r="T20" s="370"/>
      <c r="U20" s="370"/>
      <c r="V20" s="370"/>
      <c r="W20" s="370"/>
      <c r="X20" s="370"/>
      <c r="Y20" s="370"/>
      <c r="Z20" s="370"/>
      <c r="AA20" s="370"/>
      <c r="AB20" s="370"/>
      <c r="AC20" s="370"/>
      <c r="AD20" s="370"/>
      <c r="AE20" s="370"/>
      <c r="AF20" s="348"/>
      <c r="AG20" s="95">
        <f t="shared" si="0"/>
        <v>5</v>
      </c>
      <c r="AH20" s="348"/>
      <c r="AI20" s="348"/>
      <c r="AJ20" s="348"/>
      <c r="AK20" s="94">
        <v>3</v>
      </c>
      <c r="AL20" s="73" t="s">
        <v>539</v>
      </c>
      <c r="AM20" s="90" t="s">
        <v>127</v>
      </c>
      <c r="AN20" s="90">
        <f t="shared" si="1"/>
        <v>15</v>
      </c>
      <c r="AO20" s="90" t="s">
        <v>126</v>
      </c>
      <c r="AP20" s="90">
        <f t="shared" si="2"/>
        <v>15</v>
      </c>
      <c r="AQ20" s="90" t="s">
        <v>125</v>
      </c>
      <c r="AR20" s="90">
        <f t="shared" si="3"/>
        <v>15</v>
      </c>
      <c r="AS20" s="71" t="s">
        <v>124</v>
      </c>
      <c r="AT20" s="90">
        <f t="shared" si="4"/>
        <v>15</v>
      </c>
      <c r="AU20" s="90" t="s">
        <v>123</v>
      </c>
      <c r="AV20" s="90">
        <f t="shared" si="5"/>
        <v>15</v>
      </c>
      <c r="AW20" s="92" t="s">
        <v>122</v>
      </c>
      <c r="AX20" s="90">
        <f t="shared" si="6"/>
        <v>15</v>
      </c>
      <c r="AY20" s="92" t="s">
        <v>121</v>
      </c>
      <c r="AZ20" s="90">
        <f t="shared" si="7"/>
        <v>15</v>
      </c>
      <c r="BA20" s="91">
        <f t="shared" si="12"/>
        <v>105</v>
      </c>
      <c r="BB20" s="90" t="str">
        <f t="shared" si="13"/>
        <v>Fuerte</v>
      </c>
      <c r="BC20" s="90" t="s">
        <v>120</v>
      </c>
      <c r="BD20" s="90">
        <f t="shared" si="14"/>
        <v>100</v>
      </c>
      <c r="BE20" s="89" t="str">
        <f t="shared" si="15"/>
        <v>Fuerte</v>
      </c>
      <c r="BF20" s="348"/>
      <c r="BG20" s="348"/>
      <c r="BH20" s="348"/>
      <c r="BI20" s="348"/>
      <c r="BJ20" s="348"/>
      <c r="BK20" s="348"/>
      <c r="BL20" s="348"/>
      <c r="BM20" s="348"/>
      <c r="BN20" s="82" t="s">
        <v>163</v>
      </c>
      <c r="BO20" s="80" t="s">
        <v>538</v>
      </c>
      <c r="BP20" s="80" t="s">
        <v>537</v>
      </c>
      <c r="BQ20" s="80" t="s">
        <v>536</v>
      </c>
      <c r="BR20" s="80" t="s">
        <v>535</v>
      </c>
      <c r="BS20" s="80" t="s">
        <v>535</v>
      </c>
      <c r="BT20" s="80">
        <v>2024</v>
      </c>
      <c r="BU20" s="80">
        <v>45657</v>
      </c>
      <c r="BV20" s="80"/>
      <c r="BW20" s="94"/>
      <c r="BX20" s="9"/>
      <c r="BY20" s="9"/>
      <c r="BZ20" s="9"/>
      <c r="CA20" s="9"/>
      <c r="CB20" s="9"/>
      <c r="CC20" s="9"/>
      <c r="CD20" s="9"/>
      <c r="CE20" s="9"/>
      <c r="CF20" s="9"/>
      <c r="CG20" s="9"/>
      <c r="CH20" s="9"/>
      <c r="CI20" s="9"/>
      <c r="CJ20" s="9"/>
      <c r="CK20" s="9"/>
      <c r="CL20" s="9"/>
      <c r="CM20" s="9"/>
      <c r="CN20" s="9"/>
      <c r="CO20" s="9"/>
      <c r="CP20" s="9"/>
      <c r="CQ20" s="9"/>
    </row>
    <row r="21" spans="1:95" ht="78.75" customHeight="1">
      <c r="A21" s="348"/>
      <c r="B21" s="348"/>
      <c r="C21" s="348"/>
      <c r="D21" s="348"/>
      <c r="E21" s="97"/>
      <c r="F21" s="97"/>
      <c r="G21" s="348"/>
      <c r="H21" s="348"/>
      <c r="I21" s="96"/>
      <c r="J21" s="368"/>
      <c r="K21" s="348"/>
      <c r="L21" s="348"/>
      <c r="M21" s="370"/>
      <c r="N21" s="370"/>
      <c r="O21" s="370"/>
      <c r="P21" s="370"/>
      <c r="Q21" s="370"/>
      <c r="R21" s="370"/>
      <c r="S21" s="370"/>
      <c r="T21" s="370"/>
      <c r="U21" s="370"/>
      <c r="V21" s="370"/>
      <c r="W21" s="370"/>
      <c r="X21" s="370"/>
      <c r="Y21" s="370"/>
      <c r="Z21" s="370"/>
      <c r="AA21" s="370"/>
      <c r="AB21" s="370"/>
      <c r="AC21" s="370"/>
      <c r="AD21" s="370"/>
      <c r="AE21" s="370"/>
      <c r="AF21" s="348"/>
      <c r="AG21" s="95">
        <f t="shared" si="0"/>
        <v>5</v>
      </c>
      <c r="AH21" s="348"/>
      <c r="AI21" s="348"/>
      <c r="AJ21" s="348"/>
      <c r="AK21" s="94">
        <v>4</v>
      </c>
      <c r="AL21" s="73" t="s">
        <v>534</v>
      </c>
      <c r="AM21" s="90" t="s">
        <v>127</v>
      </c>
      <c r="AN21" s="90">
        <f t="shared" si="1"/>
        <v>15</v>
      </c>
      <c r="AO21" s="90" t="s">
        <v>126</v>
      </c>
      <c r="AP21" s="90">
        <f t="shared" si="2"/>
        <v>15</v>
      </c>
      <c r="AQ21" s="90" t="s">
        <v>125</v>
      </c>
      <c r="AR21" s="90">
        <f t="shared" si="3"/>
        <v>15</v>
      </c>
      <c r="AS21" s="71" t="s">
        <v>124</v>
      </c>
      <c r="AT21" s="90">
        <f t="shared" si="4"/>
        <v>15</v>
      </c>
      <c r="AU21" s="90" t="s">
        <v>123</v>
      </c>
      <c r="AV21" s="90">
        <f t="shared" si="5"/>
        <v>15</v>
      </c>
      <c r="AW21" s="92" t="s">
        <v>122</v>
      </c>
      <c r="AX21" s="90">
        <f t="shared" si="6"/>
        <v>15</v>
      </c>
      <c r="AY21" s="92" t="s">
        <v>121</v>
      </c>
      <c r="AZ21" s="90">
        <f t="shared" si="7"/>
        <v>15</v>
      </c>
      <c r="BA21" s="91">
        <f t="shared" si="12"/>
        <v>105</v>
      </c>
      <c r="BB21" s="90" t="str">
        <f t="shared" si="13"/>
        <v>Fuerte</v>
      </c>
      <c r="BC21" s="90" t="s">
        <v>120</v>
      </c>
      <c r="BD21" s="90">
        <f t="shared" si="14"/>
        <v>100</v>
      </c>
      <c r="BE21" s="89" t="str">
        <f t="shared" si="15"/>
        <v>Fuerte</v>
      </c>
      <c r="BF21" s="348"/>
      <c r="BG21" s="348"/>
      <c r="BH21" s="348"/>
      <c r="BI21" s="348"/>
      <c r="BJ21" s="348"/>
      <c r="BK21" s="348"/>
      <c r="BL21" s="348"/>
      <c r="BM21" s="348"/>
      <c r="BN21" s="82" t="s">
        <v>163</v>
      </c>
      <c r="BO21" s="80" t="s">
        <v>533</v>
      </c>
      <c r="BP21" s="80" t="s">
        <v>532</v>
      </c>
      <c r="BQ21" s="80" t="s">
        <v>530</v>
      </c>
      <c r="BR21" s="80" t="s">
        <v>531</v>
      </c>
      <c r="BS21" s="80" t="s">
        <v>530</v>
      </c>
      <c r="BT21" s="80">
        <v>2024</v>
      </c>
      <c r="BU21" s="80">
        <v>45657</v>
      </c>
      <c r="BV21" s="80"/>
      <c r="BW21" s="94"/>
      <c r="BX21" s="9"/>
      <c r="BY21" s="9"/>
      <c r="BZ21" s="9"/>
      <c r="CA21" s="9"/>
      <c r="CB21" s="9"/>
      <c r="CC21" s="9"/>
      <c r="CD21" s="9"/>
      <c r="CE21" s="9"/>
      <c r="CF21" s="9"/>
      <c r="CG21" s="9"/>
      <c r="CH21" s="9"/>
      <c r="CI21" s="9"/>
      <c r="CJ21" s="9"/>
      <c r="CK21" s="9"/>
      <c r="CL21" s="9"/>
      <c r="CM21" s="9"/>
      <c r="CN21" s="9"/>
      <c r="CO21" s="9"/>
      <c r="CP21" s="9"/>
      <c r="CQ21" s="9"/>
    </row>
    <row r="22" spans="1:95" ht="78.75" customHeight="1">
      <c r="A22" s="366">
        <v>5</v>
      </c>
      <c r="B22" s="366" t="s">
        <v>529</v>
      </c>
      <c r="C22" s="366" t="s">
        <v>528</v>
      </c>
      <c r="D22" s="366" t="s">
        <v>527</v>
      </c>
      <c r="E22" s="366" t="s">
        <v>526</v>
      </c>
      <c r="F22" s="366" t="s">
        <v>525</v>
      </c>
      <c r="G22" s="366" t="s">
        <v>524</v>
      </c>
      <c r="H22" s="366" t="s">
        <v>166</v>
      </c>
      <c r="I22" s="366" t="s">
        <v>150</v>
      </c>
      <c r="J22" s="366">
        <v>5</v>
      </c>
      <c r="K22" s="345" t="str">
        <f>IF(J22&lt;=0,"",IF(J22=1,"Rara vez",IF(J22=2,"Improbable",IF(J22=3,"Posible",IF(J22=4,"Probable",IF(J22=5,"Casi Seguro"))))))</f>
        <v>Casi Seguro</v>
      </c>
      <c r="L22" s="365">
        <f>IF(K22="","",IF(K22="Rara vez",0.2,IF(K22="Improbable",0.4,IF(K22="Posible",0.6,IF(K22="Probable",0.8,IF(K22="Casi seguro",1,))))))</f>
        <v>1</v>
      </c>
      <c r="M22" s="365" t="s">
        <v>130</v>
      </c>
      <c r="N22" s="365" t="s">
        <v>130</v>
      </c>
      <c r="O22" s="365" t="s">
        <v>129</v>
      </c>
      <c r="P22" s="365" t="s">
        <v>129</v>
      </c>
      <c r="Q22" s="365" t="s">
        <v>130</v>
      </c>
      <c r="R22" s="365" t="s">
        <v>130</v>
      </c>
      <c r="S22" s="365" t="s">
        <v>129</v>
      </c>
      <c r="T22" s="365" t="s">
        <v>129</v>
      </c>
      <c r="U22" s="365" t="s">
        <v>129</v>
      </c>
      <c r="V22" s="365" t="s">
        <v>130</v>
      </c>
      <c r="W22" s="365" t="s">
        <v>130</v>
      </c>
      <c r="X22" s="365" t="s">
        <v>130</v>
      </c>
      <c r="Y22" s="365" t="s">
        <v>130</v>
      </c>
      <c r="Z22" s="365" t="s">
        <v>130</v>
      </c>
      <c r="AA22" s="365" t="s">
        <v>130</v>
      </c>
      <c r="AB22" s="365" t="s">
        <v>129</v>
      </c>
      <c r="AC22" s="365" t="s">
        <v>129</v>
      </c>
      <c r="AD22" s="365" t="s">
        <v>129</v>
      </c>
      <c r="AE22" s="365" t="s">
        <v>130</v>
      </c>
      <c r="AF22" s="367">
        <f>IF(AB22="Si","19",COUNTIF(M22:AE23,"si"))</f>
        <v>11</v>
      </c>
      <c r="AG22" s="95">
        <f t="shared" si="0"/>
        <v>10</v>
      </c>
      <c r="AH22" s="345" t="str">
        <f>IF(AG22=5,"Moderado",IF(AG22=10,"Mayor",IF(AG22=20,"Catastrófico",0)))</f>
        <v>Mayor</v>
      </c>
      <c r="AI22" s="365">
        <f>IF(AH22="","",IF(AH22="Leve",0.2,IF(AH22="Menor",0.4,IF(AH22="Moderado",0.6,IF(AH22="Mayor",0.8,IF(AH22="Catastrófico",1,))))))</f>
        <v>0.8</v>
      </c>
      <c r="AJ22" s="345" t="str">
        <f>IF(OR(AND(K22="Rara vez",AH22="Moderado"),AND(K22="Improbable",AH22="Moderado")),"Moderado",IF(OR(AND(K22="Rara vez",AH22="Mayor"),AND(K22="Improbable",AH22="Mayor"),AND(K22="Posible",AH22="Moderado"),AND(K22="Probable",AH22="Moderado")),"Alta",IF(OR(AND(K22="Rara vez",AH22="Catastrófico"),AND(K22="Improbable",AH22="Catastrófico"),AND(K22="Posible",AH22="Catastrófico"),AND(K22="Probable",AH22="Catastrófico"),AND(K22="Casi seguro",AH22="Catastrófico"),AND(K22="Posible",AH22="Moderado"),AND(K22="Probable",AH22="Moderado"),AND(K22="Casi seguro",AH22="Moderado"),AND(K22="Posible",AH22="Mayor"),AND(K22="Probable",AH22="Mayor"),AND(K22="Casi seguro",AH22="Mayor")),"Extremo",)))</f>
        <v>Extremo</v>
      </c>
      <c r="AK22" s="118">
        <v>1</v>
      </c>
      <c r="AL22" s="209" t="s">
        <v>523</v>
      </c>
      <c r="AM22" s="207" t="s">
        <v>127</v>
      </c>
      <c r="AN22" s="207">
        <f t="shared" si="1"/>
        <v>15</v>
      </c>
      <c r="AO22" s="207" t="s">
        <v>126</v>
      </c>
      <c r="AP22" s="207">
        <f t="shared" si="2"/>
        <v>15</v>
      </c>
      <c r="AQ22" s="207" t="s">
        <v>125</v>
      </c>
      <c r="AR22" s="207">
        <f t="shared" si="3"/>
        <v>15</v>
      </c>
      <c r="AS22" s="207" t="s">
        <v>124</v>
      </c>
      <c r="AT22" s="207">
        <f t="shared" si="4"/>
        <v>15</v>
      </c>
      <c r="AU22" s="207" t="s">
        <v>123</v>
      </c>
      <c r="AV22" s="207">
        <f t="shared" si="5"/>
        <v>15</v>
      </c>
      <c r="AW22" s="207" t="s">
        <v>379</v>
      </c>
      <c r="AX22" s="207">
        <f t="shared" si="6"/>
        <v>0</v>
      </c>
      <c r="AY22" s="207" t="s">
        <v>121</v>
      </c>
      <c r="AZ22" s="207">
        <f t="shared" si="7"/>
        <v>15</v>
      </c>
      <c r="BA22" s="208">
        <f t="shared" si="12"/>
        <v>90</v>
      </c>
      <c r="BB22" s="207" t="str">
        <f t="shared" si="13"/>
        <v>Moderado</v>
      </c>
      <c r="BC22" s="207" t="s">
        <v>148</v>
      </c>
      <c r="BD22" s="207">
        <f t="shared" si="14"/>
        <v>50</v>
      </c>
      <c r="BE22" s="151" t="str">
        <f t="shared" si="15"/>
        <v>Moderado</v>
      </c>
      <c r="BF22" s="374">
        <f>AVERAGE(BD22:BD23)</f>
        <v>50</v>
      </c>
      <c r="BG22" s="374" t="str">
        <f>IF(BF22=100,"Fuerte",IF(AND(BF22&lt;=99, BF22&gt;=50),"Moderado",IF(BF22&lt;50,"Débil")))</f>
        <v>Moderado</v>
      </c>
      <c r="BH22" s="360">
        <f>IF(BG22="Fuerte",(J22-2),IF(BG22="Moderado",(J22-1), IF(BG22="Débil",((J22-0)))))</f>
        <v>4</v>
      </c>
      <c r="BI22" s="360" t="str">
        <f>IF(BH22&lt;=0,"Rara vez",IF(BH22=1,"Rara vez",IF(BH22=2,"Improbable",IF(BH22=3,"Posible",IF(BH22=4,"Probable",IF(BH22=5,"Casi Seguro"))))))</f>
        <v>Probable</v>
      </c>
      <c r="BJ22" s="365">
        <f>IF(BI22="","",IF(BI22="Rara vez",0.2,IF(BI22="Improbable",0.4,IF(BI22="Posible",0.6,IF(BI22="Probable",0.8,IF(BI22="Casi seguro",1,))))))</f>
        <v>0.8</v>
      </c>
      <c r="BK22" s="360" t="str">
        <f>IFERROR(IF(AG22=5,"Moderado",IF(AG22=10,"Mayor",IF(AG22=20,"Catastrófico",0))),"")</f>
        <v>Mayor</v>
      </c>
      <c r="BL22" s="365">
        <f>IF(AH22="","",IF(AH22="Moderado",0.6,IF(AH22="Mayor",0.8,IF(AH22="Catastrófico",1,))))</f>
        <v>0.8</v>
      </c>
      <c r="BM22" s="360" t="str">
        <f>IF(OR(AND(KBI22="Rara vez",BK22="Moderado"),AND(BI22="Improbable",BK22="Moderado")),"Moderado",IF(OR(AND(BI22="Rara vez",BK22="Mayor"),AND(BI22="Improbable",BK22="Mayor"),AND(BI22="Posible",BK22="Moderado"),AND(BI22="Probable",BK22="Moderado")),"Alta",IF(OR(AND(BI22="Rara vez",BK22="Catastrófico"),AND(BI22="Improbable",BK22="Catastrófico"),AND(BI22="Posible",BK22="Catastrófico"),AND(BI22="Probable",BK22="Catastrófico"),AND(BI22="Casi seguro",BK22="Catastrófico"),AND(BI22="Posible",BK22="Moderado"),AND(BI22="Probable",BK22="Moderado"),AND(BI22="Casi seguro",BK22="Moderado"),AND(BI22="Posible",BK22="Mayor"),AND(BI22="Probable",BK22="Mayor"),AND(BI22="Casi seguro",BK22="Mayor")),"Extremo",)))</f>
        <v>Extremo</v>
      </c>
      <c r="BN22" s="151" t="s">
        <v>163</v>
      </c>
      <c r="BO22" s="206" t="s">
        <v>522</v>
      </c>
      <c r="BP22" s="118" t="s">
        <v>517</v>
      </c>
      <c r="BQ22" s="118" t="s">
        <v>516</v>
      </c>
      <c r="BR22" s="118" t="s">
        <v>515</v>
      </c>
      <c r="BS22" s="118" t="s">
        <v>514</v>
      </c>
      <c r="BT22" s="117">
        <v>44985</v>
      </c>
      <c r="BU22" s="117">
        <v>45290</v>
      </c>
      <c r="BV22" s="118"/>
      <c r="BW22" s="118"/>
      <c r="BX22" s="9"/>
      <c r="BY22" s="9"/>
      <c r="BZ22" s="9"/>
      <c r="CA22" s="9"/>
      <c r="CB22" s="9"/>
      <c r="CC22" s="9"/>
      <c r="CD22" s="9"/>
      <c r="CE22" s="9"/>
      <c r="CF22" s="9"/>
      <c r="CG22" s="9"/>
      <c r="CH22" s="9"/>
      <c r="CI22" s="9"/>
      <c r="CJ22" s="9"/>
      <c r="CK22" s="9"/>
      <c r="CL22" s="9"/>
      <c r="CM22" s="9"/>
      <c r="CN22" s="9"/>
      <c r="CO22" s="9"/>
      <c r="CP22" s="9"/>
      <c r="CQ22" s="9"/>
    </row>
    <row r="23" spans="1:95" ht="78.75" customHeight="1">
      <c r="A23" s="348"/>
      <c r="B23" s="348"/>
      <c r="C23" s="348"/>
      <c r="D23" s="348"/>
      <c r="E23" s="348"/>
      <c r="F23" s="348"/>
      <c r="G23" s="348"/>
      <c r="H23" s="348"/>
      <c r="I23" s="348"/>
      <c r="J23" s="36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95">
        <f t="shared" si="0"/>
        <v>5</v>
      </c>
      <c r="AH23" s="348"/>
      <c r="AI23" s="348"/>
      <c r="AJ23" s="348"/>
      <c r="AK23" s="118">
        <v>2</v>
      </c>
      <c r="AL23" s="209" t="s">
        <v>521</v>
      </c>
      <c r="AM23" s="207" t="s">
        <v>127</v>
      </c>
      <c r="AN23" s="207">
        <f t="shared" si="1"/>
        <v>15</v>
      </c>
      <c r="AO23" s="207" t="s">
        <v>126</v>
      </c>
      <c r="AP23" s="207">
        <f t="shared" si="2"/>
        <v>15</v>
      </c>
      <c r="AQ23" s="207" t="s">
        <v>125</v>
      </c>
      <c r="AR23" s="207">
        <f t="shared" si="3"/>
        <v>15</v>
      </c>
      <c r="AS23" s="207" t="s">
        <v>164</v>
      </c>
      <c r="AT23" s="207">
        <f t="shared" si="4"/>
        <v>10</v>
      </c>
      <c r="AU23" s="207" t="s">
        <v>123</v>
      </c>
      <c r="AV23" s="207">
        <f t="shared" si="5"/>
        <v>15</v>
      </c>
      <c r="AW23" s="207" t="s">
        <v>122</v>
      </c>
      <c r="AX23" s="207">
        <f t="shared" si="6"/>
        <v>15</v>
      </c>
      <c r="AY23" s="207" t="s">
        <v>121</v>
      </c>
      <c r="AZ23" s="207">
        <f t="shared" si="7"/>
        <v>15</v>
      </c>
      <c r="BA23" s="208">
        <f t="shared" si="12"/>
        <v>100</v>
      </c>
      <c r="BB23" s="207" t="str">
        <f t="shared" si="13"/>
        <v>Fuerte</v>
      </c>
      <c r="BC23" s="207" t="s">
        <v>148</v>
      </c>
      <c r="BD23" s="207">
        <f t="shared" si="14"/>
        <v>50</v>
      </c>
      <c r="BE23" s="151" t="str">
        <f t="shared" si="15"/>
        <v>Moderado</v>
      </c>
      <c r="BF23" s="348"/>
      <c r="BG23" s="348"/>
      <c r="BH23" s="348"/>
      <c r="BI23" s="348"/>
      <c r="BJ23" s="348"/>
      <c r="BK23" s="348"/>
      <c r="BL23" s="348"/>
      <c r="BM23" s="348"/>
      <c r="BN23" s="151" t="s">
        <v>163</v>
      </c>
      <c r="BO23" s="206" t="s">
        <v>520</v>
      </c>
      <c r="BP23" s="118" t="s">
        <v>517</v>
      </c>
      <c r="BQ23" s="118" t="s">
        <v>516</v>
      </c>
      <c r="BR23" s="118" t="s">
        <v>515</v>
      </c>
      <c r="BS23" s="118" t="s">
        <v>514</v>
      </c>
      <c r="BT23" s="117">
        <v>44985</v>
      </c>
      <c r="BU23" s="117">
        <v>45290</v>
      </c>
      <c r="BV23" s="118"/>
      <c r="BW23" s="118"/>
      <c r="BX23" s="9"/>
      <c r="BY23" s="9"/>
      <c r="BZ23" s="9"/>
      <c r="CA23" s="9"/>
      <c r="CB23" s="9"/>
      <c r="CC23" s="9"/>
      <c r="CD23" s="9"/>
      <c r="CE23" s="9"/>
      <c r="CF23" s="9"/>
      <c r="CG23" s="9"/>
      <c r="CH23" s="9"/>
      <c r="CI23" s="9"/>
      <c r="CJ23" s="9"/>
      <c r="CK23" s="9"/>
      <c r="CL23" s="9"/>
      <c r="CM23" s="9"/>
      <c r="CN23" s="9"/>
      <c r="CO23" s="9"/>
      <c r="CP23" s="9"/>
      <c r="CQ23" s="9"/>
    </row>
    <row r="24" spans="1:95" ht="78.75" customHeight="1">
      <c r="A24" s="348"/>
      <c r="B24" s="348"/>
      <c r="C24" s="348"/>
      <c r="D24" s="348"/>
      <c r="E24" s="348"/>
      <c r="F24" s="348"/>
      <c r="G24" s="348"/>
      <c r="H24" s="348"/>
      <c r="I24" s="348"/>
      <c r="J24" s="36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95">
        <f t="shared" si="0"/>
        <v>5</v>
      </c>
      <c r="AH24" s="348"/>
      <c r="AI24" s="348"/>
      <c r="AJ24" s="348"/>
      <c r="AK24" s="87">
        <v>3</v>
      </c>
      <c r="AL24" s="209" t="s">
        <v>519</v>
      </c>
      <c r="AM24" s="207" t="s">
        <v>127</v>
      </c>
      <c r="AN24" s="207">
        <f t="shared" si="1"/>
        <v>15</v>
      </c>
      <c r="AO24" s="207" t="s">
        <v>126</v>
      </c>
      <c r="AP24" s="207">
        <f t="shared" si="2"/>
        <v>15</v>
      </c>
      <c r="AQ24" s="207" t="s">
        <v>125</v>
      </c>
      <c r="AR24" s="207">
        <f t="shared" si="3"/>
        <v>15</v>
      </c>
      <c r="AS24" s="207" t="s">
        <v>124</v>
      </c>
      <c r="AT24" s="207">
        <f t="shared" si="4"/>
        <v>15</v>
      </c>
      <c r="AU24" s="207" t="s">
        <v>123</v>
      </c>
      <c r="AV24" s="207">
        <f t="shared" si="5"/>
        <v>15</v>
      </c>
      <c r="AW24" s="207" t="s">
        <v>122</v>
      </c>
      <c r="AX24" s="207">
        <f t="shared" si="6"/>
        <v>15</v>
      </c>
      <c r="AY24" s="207" t="s">
        <v>121</v>
      </c>
      <c r="AZ24" s="207">
        <f t="shared" si="7"/>
        <v>15</v>
      </c>
      <c r="BA24" s="208">
        <f t="shared" si="12"/>
        <v>105</v>
      </c>
      <c r="BB24" s="207" t="str">
        <f t="shared" si="13"/>
        <v>Fuerte</v>
      </c>
      <c r="BC24" s="207" t="s">
        <v>148</v>
      </c>
      <c r="BD24" s="207">
        <f t="shared" si="14"/>
        <v>50</v>
      </c>
      <c r="BE24" s="151" t="str">
        <f t="shared" si="15"/>
        <v>Moderado</v>
      </c>
      <c r="BF24" s="348"/>
      <c r="BG24" s="348"/>
      <c r="BH24" s="348"/>
      <c r="BI24" s="348"/>
      <c r="BJ24" s="348"/>
      <c r="BK24" s="348"/>
      <c r="BL24" s="348"/>
      <c r="BM24" s="348"/>
      <c r="BN24" s="151" t="s">
        <v>163</v>
      </c>
      <c r="BO24" s="206" t="s">
        <v>518</v>
      </c>
      <c r="BP24" s="118" t="s">
        <v>517</v>
      </c>
      <c r="BQ24" s="118" t="s">
        <v>516</v>
      </c>
      <c r="BR24" s="118" t="s">
        <v>515</v>
      </c>
      <c r="BS24" s="118" t="s">
        <v>514</v>
      </c>
      <c r="BT24" s="117">
        <v>44985</v>
      </c>
      <c r="BU24" s="117">
        <v>45290</v>
      </c>
      <c r="BV24" s="118"/>
      <c r="BW24" s="118"/>
      <c r="BX24" s="9"/>
      <c r="BY24" s="9"/>
      <c r="BZ24" s="9"/>
      <c r="CA24" s="9"/>
      <c r="CB24" s="9"/>
      <c r="CC24" s="9"/>
      <c r="CD24" s="9"/>
      <c r="CE24" s="9"/>
      <c r="CF24" s="9"/>
      <c r="CG24" s="9"/>
      <c r="CH24" s="9"/>
      <c r="CI24" s="9"/>
      <c r="CJ24" s="9"/>
      <c r="CK24" s="9"/>
      <c r="CL24" s="9"/>
      <c r="CM24" s="9"/>
      <c r="CN24" s="9"/>
      <c r="CO24" s="9"/>
      <c r="CP24" s="9"/>
      <c r="CQ24" s="9"/>
    </row>
    <row r="25" spans="1:95" ht="116.25" customHeight="1">
      <c r="A25" s="366">
        <v>6</v>
      </c>
      <c r="B25" s="366" t="s">
        <v>513</v>
      </c>
      <c r="C25" s="366" t="s">
        <v>512</v>
      </c>
      <c r="D25" s="366" t="s">
        <v>511</v>
      </c>
      <c r="E25" s="97" t="s">
        <v>510</v>
      </c>
      <c r="F25" s="97" t="s">
        <v>509</v>
      </c>
      <c r="G25" s="366" t="s">
        <v>508</v>
      </c>
      <c r="H25" s="366" t="s">
        <v>166</v>
      </c>
      <c r="I25" s="54" t="s">
        <v>150</v>
      </c>
      <c r="J25" s="366">
        <v>1</v>
      </c>
      <c r="K25" s="345" t="str">
        <f>IF(J25&lt;=0,"",IF(J25=1,"Rara vez",IF(J25=2,"Improbable",IF(J25=3,"Posible",IF(J25=4,"Probable",IF(J25=5,"Casi Seguro"))))))</f>
        <v>Rara vez</v>
      </c>
      <c r="L25" s="365">
        <f>IF(K25="","",IF(K25="Rara vez",0.2,IF(K25="Improbable",0.4,IF(K25="Posible",0.6,IF(K25="Probable",0.8,IF(K25="Casi seguro",1,))))))</f>
        <v>0.2</v>
      </c>
      <c r="M25" s="365" t="s">
        <v>130</v>
      </c>
      <c r="N25" s="365" t="s">
        <v>130</v>
      </c>
      <c r="O25" s="365" t="s">
        <v>129</v>
      </c>
      <c r="P25" s="365" t="s">
        <v>129</v>
      </c>
      <c r="Q25" s="365" t="s">
        <v>130</v>
      </c>
      <c r="R25" s="365" t="s">
        <v>130</v>
      </c>
      <c r="S25" s="365" t="s">
        <v>130</v>
      </c>
      <c r="T25" s="365" t="s">
        <v>129</v>
      </c>
      <c r="U25" s="365" t="s">
        <v>129</v>
      </c>
      <c r="V25" s="365" t="s">
        <v>130</v>
      </c>
      <c r="W25" s="365" t="s">
        <v>130</v>
      </c>
      <c r="X25" s="365" t="s">
        <v>130</v>
      </c>
      <c r="Y25" s="365" t="s">
        <v>130</v>
      </c>
      <c r="Z25" s="365" t="s">
        <v>129</v>
      </c>
      <c r="AA25" s="365" t="s">
        <v>130</v>
      </c>
      <c r="AB25" s="365" t="s">
        <v>129</v>
      </c>
      <c r="AC25" s="365" t="s">
        <v>130</v>
      </c>
      <c r="AD25" s="365" t="s">
        <v>129</v>
      </c>
      <c r="AE25" s="365" t="s">
        <v>129</v>
      </c>
      <c r="AF25" s="367">
        <f>IF(AB25="Si","19",COUNTIF(M25:AE26,"si"))</f>
        <v>11</v>
      </c>
      <c r="AG25" s="95">
        <f t="shared" si="0"/>
        <v>10</v>
      </c>
      <c r="AH25" s="345" t="str">
        <f>IF(AG25=5,"Moderado",IF(AG25=10,"Mayor",IF(AG25=20,"Catastrófico",0)))</f>
        <v>Mayor</v>
      </c>
      <c r="AI25" s="365">
        <f>IF(AH25="","",IF(AH25="Leve",0.2,IF(AH25="Menor",0.4,IF(AH25="Moderado",0.6,IF(AH25="Mayor",0.8,IF(AH25="Catastrófico",1,))))))</f>
        <v>0.8</v>
      </c>
      <c r="AJ25" s="345" t="str">
        <f>IF(OR(AND(K25="Rara vez",AH25="Moderado"),AND(K25="Improbable",AH25="Moderado")),"Moderado",IF(OR(AND(K25="Rara vez",AH25="Mayor"),AND(K25="Improbable",AH25="Mayor"),AND(K25="Posible",AH25="Moderado"),AND(K25="Probable",AH25="Moderado")),"Alta",IF(OR(AND(K25="Rara vez",AH25="Catastrófico"),AND(K25="Improbable",AH25="Catastrófico"),AND(K25="Posible",AH25="Catastrófico"),AND(K25="Probable",AH25="Catastrófico"),AND(K25="Casi seguro",AH25="Catastrófico"),AND(K25="Posible",AH25="Moderado"),AND(K25="Probable",AH25="Moderado"),AND(K25="Casi seguro",AH25="Moderado"),AND(K25="Posible",AH25="Mayor"),AND(K25="Probable",AH25="Mayor"),AND(K25="Casi seguro",AH25="Mayor")),"Extremo",)))</f>
        <v>Alta</v>
      </c>
      <c r="AK25" s="87">
        <v>1</v>
      </c>
      <c r="AL25" s="120" t="s">
        <v>507</v>
      </c>
      <c r="AM25" s="92" t="s">
        <v>127</v>
      </c>
      <c r="AN25" s="92">
        <f t="shared" si="1"/>
        <v>15</v>
      </c>
      <c r="AO25" s="92" t="s">
        <v>126</v>
      </c>
      <c r="AP25" s="92">
        <f t="shared" si="2"/>
        <v>15</v>
      </c>
      <c r="AQ25" s="92" t="s">
        <v>125</v>
      </c>
      <c r="AR25" s="92">
        <f t="shared" si="3"/>
        <v>15</v>
      </c>
      <c r="AS25" s="92" t="s">
        <v>124</v>
      </c>
      <c r="AT25" s="92">
        <f t="shared" si="4"/>
        <v>15</v>
      </c>
      <c r="AU25" s="92" t="s">
        <v>123</v>
      </c>
      <c r="AV25" s="92">
        <f t="shared" si="5"/>
        <v>15</v>
      </c>
      <c r="AW25" s="92" t="s">
        <v>122</v>
      </c>
      <c r="AX25" s="92">
        <f t="shared" si="6"/>
        <v>15</v>
      </c>
      <c r="AY25" s="92" t="s">
        <v>121</v>
      </c>
      <c r="AZ25" s="92">
        <f t="shared" si="7"/>
        <v>15</v>
      </c>
      <c r="BA25" s="103">
        <f t="shared" si="12"/>
        <v>105</v>
      </c>
      <c r="BB25" s="92" t="str">
        <f t="shared" si="13"/>
        <v>Fuerte</v>
      </c>
      <c r="BC25" s="92" t="s">
        <v>120</v>
      </c>
      <c r="BD25" s="92">
        <f t="shared" si="14"/>
        <v>100</v>
      </c>
      <c r="BE25" s="100" t="str">
        <f t="shared" si="15"/>
        <v>Fuerte</v>
      </c>
      <c r="BF25" s="374">
        <f>AVERAGE(BD25:BD26)</f>
        <v>100</v>
      </c>
      <c r="BG25" s="374" t="str">
        <f>IF(BF25=100,"Fuerte",IF(AND(BF25&lt;=99, BF25&gt;=50),"Moderado",IF(BF25&lt;50,"Débil")))</f>
        <v>Fuerte</v>
      </c>
      <c r="BH25" s="360">
        <f>IF(BG25="Fuerte",(J25-2),IF(BG25="Moderado",(J25-1), IF(BG25="Débil",((J25-0)))))</f>
        <v>-1</v>
      </c>
      <c r="BI25" s="360" t="str">
        <f>IF(BH25&lt;=0,"Rara vez",IF(BH25=1,"Rara vez",IF(BH25=2,"Improbable",IF(BH25=3,"Posible",IF(BH25=4,"Probable",IF(BH25=5,"Casi Seguro"))))))</f>
        <v>Rara vez</v>
      </c>
      <c r="BJ25" s="365">
        <f>IF(BI25="","",IF(BI25="Rara vez",0.2,IF(BI25="Improbable",0.4,IF(BI25="Posible",0.6,IF(BI25="Probable",0.8,IF(BI25="Casi seguro",1,))))))</f>
        <v>0.2</v>
      </c>
      <c r="BK25" s="360" t="str">
        <f>IFERROR(IF(AG25=5,"Moderado",IF(AG25=10,"Mayor",IF(AG25=20,"Catastrófico",0))),"")</f>
        <v>Mayor</v>
      </c>
      <c r="BL25" s="365">
        <f>IF(AH25="","",IF(AH25="Moderado",0.6,IF(AH25="Mayor",0.8,IF(AH25="Catastrófico",1,))))</f>
        <v>0.8</v>
      </c>
      <c r="BM25" s="360" t="str">
        <f>IF(OR(AND(KBI25="Rara vez",BK25="Moderado"),AND(BI25="Improbable",BK25="Moderado")),"Moderado",IF(OR(AND(BI25="Rara vez",BK25="Mayor"),AND(BI25="Improbable",BK25="Mayor"),AND(BI25="Posible",BK25="Moderado"),AND(BI25="Probable",BK25="Moderado")),"Alta",IF(OR(AND(BI25="Rara vez",BK25="Catastrófico"),AND(BI25="Improbable",BK25="Catastrófico"),AND(BI25="Posible",BK25="Catastrófico"),AND(BI25="Probable",BK25="Catastrófico"),AND(BI25="Casi seguro",BK25="Catastrófico"),AND(BI25="Posible",BK25="Moderado"),AND(BI25="Probable",BK25="Moderado"),AND(BI25="Casi seguro",BK25="Moderado"),AND(BI25="Posible",BK25="Mayor"),AND(BI25="Probable",BK25="Mayor"),AND(BI25="Casi seguro",BK25="Mayor")),"Extremo",)))</f>
        <v>Alta</v>
      </c>
      <c r="BN25" s="100" t="s">
        <v>163</v>
      </c>
      <c r="BO25" s="118" t="s">
        <v>506</v>
      </c>
      <c r="BP25" s="118" t="s">
        <v>505</v>
      </c>
      <c r="BQ25" s="118" t="s">
        <v>504</v>
      </c>
      <c r="BR25" s="118" t="s">
        <v>503</v>
      </c>
      <c r="BS25" s="118" t="s">
        <v>497</v>
      </c>
      <c r="BT25" s="117">
        <v>45293</v>
      </c>
      <c r="BU25" s="117">
        <v>45657</v>
      </c>
      <c r="BV25" s="87"/>
      <c r="BW25" s="87"/>
      <c r="BX25" s="9"/>
      <c r="BY25" s="9"/>
      <c r="BZ25" s="9"/>
      <c r="CA25" s="9"/>
      <c r="CB25" s="9"/>
      <c r="CC25" s="9"/>
      <c r="CD25" s="9"/>
      <c r="CE25" s="9"/>
      <c r="CF25" s="9"/>
      <c r="CG25" s="9"/>
      <c r="CH25" s="9"/>
      <c r="CI25" s="9"/>
      <c r="CJ25" s="9"/>
      <c r="CK25" s="9"/>
      <c r="CL25" s="9"/>
      <c r="CM25" s="9"/>
      <c r="CN25" s="9"/>
      <c r="CO25" s="9"/>
      <c r="CP25" s="9"/>
      <c r="CQ25" s="9"/>
    </row>
    <row r="26" spans="1:95" ht="126" customHeight="1">
      <c r="A26" s="348"/>
      <c r="B26" s="348"/>
      <c r="C26" s="348"/>
      <c r="D26" s="348"/>
      <c r="E26" s="97"/>
      <c r="F26" s="97"/>
      <c r="G26" s="348"/>
      <c r="H26" s="348"/>
      <c r="I26" s="54" t="s">
        <v>139</v>
      </c>
      <c r="J26" s="36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95">
        <f t="shared" si="0"/>
        <v>5</v>
      </c>
      <c r="AH26" s="348"/>
      <c r="AI26" s="348"/>
      <c r="AJ26" s="348"/>
      <c r="AK26" s="87">
        <v>2</v>
      </c>
      <c r="AL26" s="120" t="s">
        <v>502</v>
      </c>
      <c r="AM26" s="92" t="s">
        <v>127</v>
      </c>
      <c r="AN26" s="92">
        <f t="shared" si="1"/>
        <v>15</v>
      </c>
      <c r="AO26" s="92" t="s">
        <v>126</v>
      </c>
      <c r="AP26" s="92">
        <f t="shared" si="2"/>
        <v>15</v>
      </c>
      <c r="AQ26" s="92" t="s">
        <v>125</v>
      </c>
      <c r="AR26" s="92">
        <f t="shared" si="3"/>
        <v>15</v>
      </c>
      <c r="AS26" s="92" t="s">
        <v>124</v>
      </c>
      <c r="AT26" s="92">
        <f t="shared" si="4"/>
        <v>15</v>
      </c>
      <c r="AU26" s="92" t="s">
        <v>123</v>
      </c>
      <c r="AV26" s="92">
        <f t="shared" si="5"/>
        <v>15</v>
      </c>
      <c r="AW26" s="92" t="s">
        <v>122</v>
      </c>
      <c r="AX26" s="92">
        <f t="shared" si="6"/>
        <v>15</v>
      </c>
      <c r="AY26" s="92" t="s">
        <v>121</v>
      </c>
      <c r="AZ26" s="92">
        <f t="shared" si="7"/>
        <v>15</v>
      </c>
      <c r="BA26" s="103">
        <f t="shared" si="12"/>
        <v>105</v>
      </c>
      <c r="BB26" s="92" t="str">
        <f t="shared" si="13"/>
        <v>Fuerte</v>
      </c>
      <c r="BC26" s="92" t="s">
        <v>120</v>
      </c>
      <c r="BD26" s="92">
        <f t="shared" si="14"/>
        <v>100</v>
      </c>
      <c r="BE26" s="100" t="str">
        <f t="shared" si="15"/>
        <v>Fuerte</v>
      </c>
      <c r="BF26" s="348"/>
      <c r="BG26" s="348"/>
      <c r="BH26" s="348"/>
      <c r="BI26" s="348"/>
      <c r="BJ26" s="348"/>
      <c r="BK26" s="348"/>
      <c r="BL26" s="348"/>
      <c r="BM26" s="348"/>
      <c r="BN26" s="100" t="s">
        <v>163</v>
      </c>
      <c r="BO26" s="118" t="s">
        <v>501</v>
      </c>
      <c r="BP26" s="118" t="s">
        <v>500</v>
      </c>
      <c r="BQ26" s="118" t="s">
        <v>499</v>
      </c>
      <c r="BR26" s="118" t="s">
        <v>498</v>
      </c>
      <c r="BS26" s="118" t="s">
        <v>497</v>
      </c>
      <c r="BT26" s="117">
        <v>45293</v>
      </c>
      <c r="BU26" s="117">
        <v>45657</v>
      </c>
      <c r="BV26" s="87"/>
      <c r="BW26" s="87"/>
      <c r="BX26" s="9"/>
      <c r="BY26" s="9"/>
      <c r="BZ26" s="9"/>
      <c r="CA26" s="9"/>
      <c r="CB26" s="9"/>
      <c r="CC26" s="9"/>
      <c r="CD26" s="9"/>
      <c r="CE26" s="9"/>
      <c r="CF26" s="9"/>
      <c r="CG26" s="9"/>
      <c r="CH26" s="9"/>
      <c r="CI26" s="9"/>
      <c r="CJ26" s="9"/>
      <c r="CK26" s="9"/>
      <c r="CL26" s="9"/>
      <c r="CM26" s="9"/>
      <c r="CN26" s="9"/>
      <c r="CO26" s="9"/>
      <c r="CP26" s="9"/>
      <c r="CQ26" s="9"/>
    </row>
    <row r="27" spans="1:95" ht="78.75" customHeight="1">
      <c r="A27" s="348"/>
      <c r="B27" s="348"/>
      <c r="C27" s="348"/>
      <c r="D27" s="348"/>
      <c r="E27" s="97"/>
      <c r="F27" s="97"/>
      <c r="G27" s="348"/>
      <c r="H27" s="348"/>
      <c r="I27" s="54" t="s">
        <v>140</v>
      </c>
      <c r="J27" s="36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95">
        <f t="shared" si="0"/>
        <v>5</v>
      </c>
      <c r="AH27" s="348"/>
      <c r="AI27" s="348"/>
      <c r="AJ27" s="348"/>
      <c r="AK27" s="87">
        <v>3</v>
      </c>
      <c r="AL27" s="93" t="s">
        <v>157</v>
      </c>
      <c r="AM27" s="92"/>
      <c r="AN27" s="92" t="str">
        <f t="shared" si="1"/>
        <v/>
      </c>
      <c r="AO27" s="92"/>
      <c r="AP27" s="92" t="str">
        <f t="shared" si="2"/>
        <v/>
      </c>
      <c r="AQ27" s="92"/>
      <c r="AR27" s="92" t="str">
        <f t="shared" si="3"/>
        <v/>
      </c>
      <c r="AS27" s="92"/>
      <c r="AT27" s="92" t="str">
        <f t="shared" si="4"/>
        <v/>
      </c>
      <c r="AU27" s="92"/>
      <c r="AV27" s="92" t="str">
        <f t="shared" si="5"/>
        <v/>
      </c>
      <c r="AW27" s="92"/>
      <c r="AX27" s="92" t="str">
        <f t="shared" si="6"/>
        <v/>
      </c>
      <c r="AY27" s="92"/>
      <c r="AZ27" s="92" t="str">
        <f t="shared" si="7"/>
        <v/>
      </c>
      <c r="BA27" s="103"/>
      <c r="BB27" s="92"/>
      <c r="BC27" s="92"/>
      <c r="BD27" s="92"/>
      <c r="BE27" s="100"/>
      <c r="BF27" s="348"/>
      <c r="BG27" s="348"/>
      <c r="BH27" s="348"/>
      <c r="BI27" s="348"/>
      <c r="BJ27" s="348"/>
      <c r="BK27" s="348"/>
      <c r="BL27" s="348"/>
      <c r="BM27" s="348"/>
      <c r="BN27" s="100"/>
      <c r="BO27" s="87"/>
      <c r="BP27" s="87"/>
      <c r="BQ27" s="87"/>
      <c r="BR27" s="87"/>
      <c r="BS27" s="87"/>
      <c r="BT27" s="125"/>
      <c r="BU27" s="125"/>
      <c r="BV27" s="87"/>
      <c r="BW27" s="87"/>
      <c r="BX27" s="9"/>
      <c r="BY27" s="9"/>
      <c r="BZ27" s="9"/>
      <c r="CA27" s="9"/>
      <c r="CB27" s="9"/>
      <c r="CC27" s="9"/>
      <c r="CD27" s="9"/>
      <c r="CE27" s="9"/>
      <c r="CF27" s="9"/>
      <c r="CG27" s="9"/>
      <c r="CH27" s="9"/>
      <c r="CI27" s="9"/>
      <c r="CJ27" s="9"/>
      <c r="CK27" s="9"/>
      <c r="CL27" s="9"/>
      <c r="CM27" s="9"/>
      <c r="CN27" s="9"/>
      <c r="CO27" s="9"/>
      <c r="CP27" s="9"/>
      <c r="CQ27" s="9"/>
    </row>
    <row r="28" spans="1:95" ht="78.75" customHeight="1">
      <c r="A28" s="348"/>
      <c r="B28" s="348"/>
      <c r="C28" s="348"/>
      <c r="D28" s="348"/>
      <c r="E28" s="97"/>
      <c r="F28" s="97"/>
      <c r="G28" s="348"/>
      <c r="H28" s="348"/>
      <c r="I28" s="54" t="s">
        <v>189</v>
      </c>
      <c r="J28" s="36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95">
        <f t="shared" si="0"/>
        <v>5</v>
      </c>
      <c r="AH28" s="348"/>
      <c r="AI28" s="348"/>
      <c r="AJ28" s="348"/>
      <c r="AK28" s="87">
        <v>4</v>
      </c>
      <c r="AL28" s="93" t="s">
        <v>157</v>
      </c>
      <c r="AM28" s="92"/>
      <c r="AN28" s="92" t="str">
        <f t="shared" si="1"/>
        <v/>
      </c>
      <c r="AO28" s="92"/>
      <c r="AP28" s="92" t="str">
        <f t="shared" si="2"/>
        <v/>
      </c>
      <c r="AQ28" s="92"/>
      <c r="AR28" s="92" t="str">
        <f t="shared" si="3"/>
        <v/>
      </c>
      <c r="AS28" s="92"/>
      <c r="AT28" s="92" t="str">
        <f t="shared" si="4"/>
        <v/>
      </c>
      <c r="AU28" s="92"/>
      <c r="AV28" s="92" t="str">
        <f t="shared" si="5"/>
        <v/>
      </c>
      <c r="AW28" s="92"/>
      <c r="AX28" s="92" t="str">
        <f t="shared" si="6"/>
        <v/>
      </c>
      <c r="AY28" s="92"/>
      <c r="AZ28" s="92" t="str">
        <f t="shared" si="7"/>
        <v/>
      </c>
      <c r="BA28" s="103"/>
      <c r="BB28" s="92"/>
      <c r="BC28" s="92"/>
      <c r="BD28" s="92"/>
      <c r="BE28" s="100"/>
      <c r="BF28" s="348"/>
      <c r="BG28" s="348"/>
      <c r="BH28" s="348"/>
      <c r="BI28" s="348"/>
      <c r="BJ28" s="348"/>
      <c r="BK28" s="348"/>
      <c r="BL28" s="348"/>
      <c r="BM28" s="348"/>
      <c r="BN28" s="100"/>
      <c r="BO28" s="87"/>
      <c r="BP28" s="87"/>
      <c r="BQ28" s="87"/>
      <c r="BR28" s="87"/>
      <c r="BS28" s="87"/>
      <c r="BT28" s="125"/>
      <c r="BU28" s="125"/>
      <c r="BV28" s="87"/>
      <c r="BW28" s="87"/>
      <c r="BX28" s="9"/>
      <c r="BY28" s="9"/>
      <c r="BZ28" s="9"/>
      <c r="CA28" s="9"/>
      <c r="CB28" s="9"/>
      <c r="CC28" s="9"/>
      <c r="CD28" s="9"/>
      <c r="CE28" s="9"/>
      <c r="CF28" s="9"/>
      <c r="CG28" s="9"/>
      <c r="CH28" s="9"/>
      <c r="CI28" s="9"/>
      <c r="CJ28" s="9"/>
      <c r="CK28" s="9"/>
      <c r="CL28" s="9"/>
      <c r="CM28" s="9"/>
      <c r="CN28" s="9"/>
      <c r="CO28" s="9"/>
      <c r="CP28" s="9"/>
      <c r="CQ28" s="9"/>
    </row>
    <row r="29" spans="1:95" ht="78.75" customHeight="1">
      <c r="A29" s="348"/>
      <c r="B29" s="348"/>
      <c r="C29" s="348"/>
      <c r="D29" s="348"/>
      <c r="E29" s="97"/>
      <c r="F29" s="97"/>
      <c r="G29" s="348"/>
      <c r="H29" s="348"/>
      <c r="I29" s="54" t="s">
        <v>131</v>
      </c>
      <c r="J29" s="36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95">
        <f t="shared" si="0"/>
        <v>5</v>
      </c>
      <c r="AH29" s="348"/>
      <c r="AI29" s="348"/>
      <c r="AJ29" s="348"/>
      <c r="AK29" s="87">
        <v>5</v>
      </c>
      <c r="AL29" s="93" t="s">
        <v>157</v>
      </c>
      <c r="AM29" s="92"/>
      <c r="AN29" s="92" t="str">
        <f t="shared" si="1"/>
        <v/>
      </c>
      <c r="AO29" s="92"/>
      <c r="AP29" s="92" t="str">
        <f t="shared" si="2"/>
        <v/>
      </c>
      <c r="AQ29" s="92"/>
      <c r="AR29" s="92" t="str">
        <f t="shared" si="3"/>
        <v/>
      </c>
      <c r="AS29" s="92"/>
      <c r="AT29" s="92" t="str">
        <f t="shared" si="4"/>
        <v/>
      </c>
      <c r="AU29" s="92"/>
      <c r="AV29" s="92" t="str">
        <f t="shared" si="5"/>
        <v/>
      </c>
      <c r="AW29" s="92"/>
      <c r="AX29" s="92" t="str">
        <f t="shared" si="6"/>
        <v/>
      </c>
      <c r="AY29" s="92"/>
      <c r="AZ29" s="92" t="str">
        <f t="shared" si="7"/>
        <v/>
      </c>
      <c r="BA29" s="103"/>
      <c r="BB29" s="92"/>
      <c r="BC29" s="92"/>
      <c r="BD29" s="92"/>
      <c r="BE29" s="100"/>
      <c r="BF29" s="348"/>
      <c r="BG29" s="348"/>
      <c r="BH29" s="348"/>
      <c r="BI29" s="348"/>
      <c r="BJ29" s="348"/>
      <c r="BK29" s="348"/>
      <c r="BL29" s="348"/>
      <c r="BM29" s="348"/>
      <c r="BN29" s="100"/>
      <c r="BO29" s="87"/>
      <c r="BP29" s="87"/>
      <c r="BQ29" s="87"/>
      <c r="BR29" s="87"/>
      <c r="BS29" s="87"/>
      <c r="BT29" s="125"/>
      <c r="BU29" s="125"/>
      <c r="BV29" s="87"/>
      <c r="BW29" s="87"/>
      <c r="BX29" s="9"/>
      <c r="BY29" s="9"/>
      <c r="BZ29" s="9"/>
      <c r="CA29" s="9"/>
      <c r="CB29" s="9"/>
      <c r="CC29" s="9"/>
      <c r="CD29" s="9"/>
      <c r="CE29" s="9"/>
      <c r="CF29" s="9"/>
      <c r="CG29" s="9"/>
      <c r="CH29" s="9"/>
      <c r="CI29" s="9"/>
      <c r="CJ29" s="9"/>
      <c r="CK29" s="9"/>
      <c r="CL29" s="9"/>
      <c r="CM29" s="9"/>
      <c r="CN29" s="9"/>
      <c r="CO29" s="9"/>
      <c r="CP29" s="9"/>
      <c r="CQ29" s="9"/>
    </row>
    <row r="30" spans="1:95" ht="78.75" customHeight="1">
      <c r="A30" s="328"/>
      <c r="B30" s="328"/>
      <c r="C30" s="328"/>
      <c r="D30" s="328"/>
      <c r="E30" s="130"/>
      <c r="F30" s="130"/>
      <c r="G30" s="328"/>
      <c r="H30" s="328"/>
      <c r="I30" s="54" t="s">
        <v>467</v>
      </c>
      <c r="J30" s="357"/>
      <c r="K30" s="328"/>
      <c r="L30" s="328"/>
      <c r="M30" s="328"/>
      <c r="N30" s="328"/>
      <c r="O30" s="328"/>
      <c r="P30" s="328"/>
      <c r="Q30" s="328"/>
      <c r="R30" s="328"/>
      <c r="S30" s="328"/>
      <c r="T30" s="328"/>
      <c r="U30" s="328"/>
      <c r="V30" s="328"/>
      <c r="W30" s="328"/>
      <c r="X30" s="328"/>
      <c r="Y30" s="328"/>
      <c r="Z30" s="328"/>
      <c r="AA30" s="328"/>
      <c r="AB30" s="328"/>
      <c r="AC30" s="328"/>
      <c r="AD30" s="328"/>
      <c r="AE30" s="328"/>
      <c r="AF30" s="328"/>
      <c r="AG30" s="95">
        <f t="shared" si="0"/>
        <v>5</v>
      </c>
      <c r="AH30" s="328"/>
      <c r="AI30" s="328"/>
      <c r="AJ30" s="328"/>
      <c r="AK30" s="87">
        <v>6</v>
      </c>
      <c r="AL30" s="93" t="s">
        <v>157</v>
      </c>
      <c r="AM30" s="92"/>
      <c r="AN30" s="92" t="str">
        <f t="shared" si="1"/>
        <v/>
      </c>
      <c r="AO30" s="92"/>
      <c r="AP30" s="92" t="str">
        <f t="shared" si="2"/>
        <v/>
      </c>
      <c r="AQ30" s="92"/>
      <c r="AR30" s="92" t="str">
        <f t="shared" si="3"/>
        <v/>
      </c>
      <c r="AS30" s="92"/>
      <c r="AT30" s="92" t="str">
        <f t="shared" si="4"/>
        <v/>
      </c>
      <c r="AU30" s="92"/>
      <c r="AV30" s="92" t="str">
        <f t="shared" si="5"/>
        <v/>
      </c>
      <c r="AW30" s="92"/>
      <c r="AX30" s="92" t="str">
        <f t="shared" si="6"/>
        <v/>
      </c>
      <c r="AY30" s="92"/>
      <c r="AZ30" s="92" t="str">
        <f t="shared" si="7"/>
        <v/>
      </c>
      <c r="BA30" s="103"/>
      <c r="BB30" s="92"/>
      <c r="BC30" s="92"/>
      <c r="BD30" s="92"/>
      <c r="BE30" s="100"/>
      <c r="BF30" s="328"/>
      <c r="BG30" s="328"/>
      <c r="BH30" s="328"/>
      <c r="BI30" s="328"/>
      <c r="BJ30" s="328"/>
      <c r="BK30" s="328"/>
      <c r="BL30" s="328"/>
      <c r="BM30" s="328"/>
      <c r="BN30" s="100"/>
      <c r="BO30" s="87"/>
      <c r="BP30" s="87"/>
      <c r="BQ30" s="87"/>
      <c r="BR30" s="87"/>
      <c r="BS30" s="87"/>
      <c r="BT30" s="125"/>
      <c r="BU30" s="125"/>
      <c r="BV30" s="87"/>
      <c r="BW30" s="87"/>
      <c r="BX30" s="9"/>
      <c r="BY30" s="9"/>
      <c r="BZ30" s="9"/>
      <c r="CA30" s="9"/>
      <c r="CB30" s="9"/>
      <c r="CC30" s="9"/>
      <c r="CD30" s="9"/>
      <c r="CE30" s="9"/>
      <c r="CF30" s="9"/>
      <c r="CG30" s="9"/>
      <c r="CH30" s="9"/>
      <c r="CI30" s="9"/>
      <c r="CJ30" s="9"/>
      <c r="CK30" s="9"/>
      <c r="CL30" s="9"/>
      <c r="CM30" s="9"/>
      <c r="CN30" s="9"/>
      <c r="CO30" s="9"/>
      <c r="CP30" s="9"/>
      <c r="CQ30" s="9"/>
    </row>
    <row r="31" spans="1:95" ht="198" customHeight="1">
      <c r="A31" s="366">
        <v>7</v>
      </c>
      <c r="B31" s="366" t="s">
        <v>496</v>
      </c>
      <c r="C31" s="366" t="s">
        <v>495</v>
      </c>
      <c r="D31" s="366" t="s">
        <v>494</v>
      </c>
      <c r="E31" s="98" t="s">
        <v>493</v>
      </c>
      <c r="F31" s="98" t="s">
        <v>492</v>
      </c>
      <c r="G31" s="366" t="s">
        <v>491</v>
      </c>
      <c r="H31" s="366" t="s">
        <v>166</v>
      </c>
      <c r="I31" s="96" t="s">
        <v>150</v>
      </c>
      <c r="J31" s="366">
        <v>5</v>
      </c>
      <c r="K31" s="345" t="str">
        <f>IF(J31&lt;=0,"",IF(J31=1,"Rara vez",IF(J31=2,"Improbable",IF(J31=3,"Posible",IF(J31=4,"Probable",IF(J31=5,"Casi Seguro"))))))</f>
        <v>Casi Seguro</v>
      </c>
      <c r="L31" s="365">
        <f>IF(K31="","",IF(K31="Rara vez",0.2,IF(K31="Improbable",0.4,IF(K31="Posible",0.6,IF(K31="Probable",0.8,IF(K31="Casi seguro",1,))))))</f>
        <v>1</v>
      </c>
      <c r="M31" s="365" t="s">
        <v>130</v>
      </c>
      <c r="N31" s="365" t="s">
        <v>129</v>
      </c>
      <c r="O31" s="365" t="s">
        <v>130</v>
      </c>
      <c r="P31" s="365" t="s">
        <v>130</v>
      </c>
      <c r="Q31" s="365" t="s">
        <v>130</v>
      </c>
      <c r="R31" s="365" t="s">
        <v>130</v>
      </c>
      <c r="S31" s="365" t="s">
        <v>130</v>
      </c>
      <c r="T31" s="365" t="s">
        <v>129</v>
      </c>
      <c r="U31" s="365" t="s">
        <v>130</v>
      </c>
      <c r="V31" s="365" t="s">
        <v>130</v>
      </c>
      <c r="W31" s="365" t="s">
        <v>130</v>
      </c>
      <c r="X31" s="365" t="s">
        <v>130</v>
      </c>
      <c r="Y31" s="365" t="s">
        <v>130</v>
      </c>
      <c r="Z31" s="365" t="s">
        <v>130</v>
      </c>
      <c r="AA31" s="365" t="s">
        <v>130</v>
      </c>
      <c r="AB31" s="365" t="s">
        <v>129</v>
      </c>
      <c r="AC31" s="365" t="s">
        <v>130</v>
      </c>
      <c r="AD31" s="365" t="s">
        <v>129</v>
      </c>
      <c r="AE31" s="365" t="s">
        <v>129</v>
      </c>
      <c r="AF31" s="367">
        <f>IF(AB31="Si","19",COUNTIF(M31:AE32,"si"))</f>
        <v>14</v>
      </c>
      <c r="AG31" s="95">
        <f t="shared" si="0"/>
        <v>20</v>
      </c>
      <c r="AH31" s="345" t="str">
        <f>IF(AG31=5,"Moderado",IF(AG31=10,"Mayor",IF(AG31=20,"Catastrófico",0)))</f>
        <v>Catastrófico</v>
      </c>
      <c r="AI31" s="365">
        <f>IF(AH31="","",IF(AH31="Leve",0.2,IF(AH31="Menor",0.4,IF(AH31="Moderado",0.6,IF(AH31="Mayor",0.8,IF(AH31="Catastrófico",1,))))))</f>
        <v>1</v>
      </c>
      <c r="AJ31" s="345" t="str">
        <f>IF(OR(AND(K31="Rara vez",AH31="Moderado"),AND(K31="Improbable",AH31="Moderado")),"Moderado",IF(OR(AND(K31="Rara vez",AH31="Mayor"),AND(K31="Improbable",AH31="Mayor"),AND(K31="Posible",AH31="Moderado"),AND(K31="Probable",AH31="Moderado")),"Alta",IF(OR(AND(K31="Rara vez",AH31="Catastrófico"),AND(K31="Improbable",AH31="Catastrófico"),AND(K31="Posible",AH31="Catastrófico"),AND(K31="Probable",AH31="Catastrófico"),AND(K31="Casi seguro",AH31="Catastrófico"),AND(K31="Posible",AH31="Moderado"),AND(K31="Probable",AH31="Moderado"),AND(K31="Casi seguro",AH31="Moderado"),AND(K31="Posible",AH31="Mayor"),AND(K31="Probable",AH31="Mayor"),AND(K31="Casi seguro",AH31="Mayor")),"Extremo",)))</f>
        <v>Extremo</v>
      </c>
      <c r="AK31" s="87">
        <v>1</v>
      </c>
      <c r="AL31" s="73" t="s">
        <v>490</v>
      </c>
      <c r="AM31" s="92" t="s">
        <v>127</v>
      </c>
      <c r="AN31" s="92">
        <f t="shared" si="1"/>
        <v>15</v>
      </c>
      <c r="AO31" s="92" t="s">
        <v>126</v>
      </c>
      <c r="AP31" s="92">
        <f t="shared" si="2"/>
        <v>15</v>
      </c>
      <c r="AQ31" s="92" t="s">
        <v>125</v>
      </c>
      <c r="AR31" s="92">
        <f t="shared" si="3"/>
        <v>15</v>
      </c>
      <c r="AS31" s="92" t="s">
        <v>124</v>
      </c>
      <c r="AT31" s="92">
        <f t="shared" si="4"/>
        <v>15</v>
      </c>
      <c r="AU31" s="92" t="s">
        <v>123</v>
      </c>
      <c r="AV31" s="92">
        <f t="shared" si="5"/>
        <v>15</v>
      </c>
      <c r="AW31" s="92" t="s">
        <v>122</v>
      </c>
      <c r="AX31" s="92">
        <f t="shared" si="6"/>
        <v>15</v>
      </c>
      <c r="AY31" s="92" t="s">
        <v>121</v>
      </c>
      <c r="AZ31" s="92">
        <f t="shared" si="7"/>
        <v>15</v>
      </c>
      <c r="BA31" s="103">
        <f>SUM(AN31,AP31,AR31,AT31,AV31,AX31,AZ31)</f>
        <v>105</v>
      </c>
      <c r="BB31" s="92" t="str">
        <f>IF(BA31&gt;=96,"Fuerte",IF(AND(BA31&gt;=86, BA31&lt;96),"Moderado",IF(BA31&lt;86,"Débil")))</f>
        <v>Fuerte</v>
      </c>
      <c r="BC31" s="92" t="s">
        <v>120</v>
      </c>
      <c r="BD31" s="92">
        <f>VALUE(IF(OR(AND(BB31="Fuerte",BC31="Fuerte")),"100",IF(OR(AND(BB31="Fuerte",BC31="Moderado"),AND(BB31="Moderado",BC31="Fuerte"),AND(BB31="Moderado",BC31="Moderado")),"50",IF(OR(AND(BB31="Fuerte",BC31="Débil"),AND(BB31="Moderado",BC31="Débil"),AND(BB31="Débil",BC31="Fuerte"),AND(BB31="Débil",BC31="Moderado"),AND(BB31="Débil",BC31="Débil")),"0",))))</f>
        <v>100</v>
      </c>
      <c r="BE31" s="100" t="str">
        <f>IF(BD31=100,"Fuerte",IF(BD31=50,"Moderado",IF(BD31=0,"Débil")))</f>
        <v>Fuerte</v>
      </c>
      <c r="BF31" s="374">
        <f>AVERAGE(BD31:BD31)</f>
        <v>100</v>
      </c>
      <c r="BG31" s="374" t="str">
        <f>IF(BF31=100,"Fuerte",IF(AND(BF31&lt;=99, BF31&gt;=50),"Moderado",IF(BF31&lt;50,"Débil")))</f>
        <v>Fuerte</v>
      </c>
      <c r="BH31" s="360">
        <f>IF(BG31="Fuerte",(J31-2),IF(BG31="Moderado",(J31-1), IF(BG31="Débil",((J31-0)))))</f>
        <v>3</v>
      </c>
      <c r="BI31" s="360" t="str">
        <f>IF(BH31&lt;=0,"Rara vez",IF(BH31=1,"Rara vez",IF(BH31=2,"Improbable",IF(BH31=3,"Posible",IF(BH31=4,"Probable",IF(BH31=5,"Casi Seguro"))))))</f>
        <v>Posible</v>
      </c>
      <c r="BJ31" s="365">
        <f>IF(BI31="","",IF(BI31="Rara vez",0.2,IF(BI31="Improbable",0.4,IF(BI31="Posible",0.6,IF(BI31="Probable",0.8,IF(BI31="Casi seguro",1,))))))</f>
        <v>0.6</v>
      </c>
      <c r="BK31" s="360" t="str">
        <f>IFERROR(IF(AG31=5,"Moderado",IF(AG31=10,"Mayor",IF(AG31=20,"Catastrófico",0))),"")</f>
        <v>Catastrófico</v>
      </c>
      <c r="BL31" s="365">
        <f>IF(AH31="","",IF(AH31="Moderado",0.6,IF(AH31="Mayor",0.8,IF(AH31="Catastrófico",1,))))</f>
        <v>1</v>
      </c>
      <c r="BM31" s="360" t="str">
        <f>IF(OR(AND(KBI31="Rara vez",BK31="Moderado"),AND(BI31="Improbable",BK31="Moderado")),"Moderado",IF(OR(AND(BI31="Rara vez",BK31="Mayor"),AND(BI31="Improbable",BK31="Mayor"),AND(BI31="Posible",BK31="Moderado"),AND(BI31="Probable",BK31="Moderado")),"Alta",IF(OR(AND(BI31="Rara vez",BK31="Catastrófico"),AND(BI31="Improbable",BK31="Catastrófico"),AND(BI31="Posible",BK31="Catastrófico"),AND(BI31="Probable",BK31="Catastrófico"),AND(BI31="Casi seguro",BK31="Catastrófico"),AND(BI31="Posible",BK31="Moderado"),AND(BI31="Probable",BK31="Moderado"),AND(BI31="Casi seguro",BK31="Moderado"),AND(BI31="Posible",BK31="Mayor"),AND(BI31="Probable",BK31="Mayor"),AND(BI31="Casi seguro",BK31="Mayor")),"Extremo",)))</f>
        <v>Extremo</v>
      </c>
      <c r="BN31" s="82" t="s">
        <v>163</v>
      </c>
      <c r="BO31" s="80" t="s">
        <v>489</v>
      </c>
      <c r="BP31" s="80" t="s">
        <v>488</v>
      </c>
      <c r="BQ31" s="87" t="s">
        <v>487</v>
      </c>
      <c r="BR31" s="87" t="s">
        <v>486</v>
      </c>
      <c r="BS31" s="87" t="s">
        <v>485</v>
      </c>
      <c r="BT31" s="35"/>
      <c r="BU31" s="35">
        <v>45657</v>
      </c>
      <c r="BV31" s="87"/>
      <c r="BW31" s="87"/>
      <c r="BX31" s="9"/>
      <c r="BY31" s="9"/>
      <c r="BZ31" s="9"/>
      <c r="CA31" s="9"/>
      <c r="CB31" s="9"/>
      <c r="CC31" s="9"/>
      <c r="CD31" s="9"/>
      <c r="CE31" s="9"/>
      <c r="CF31" s="9"/>
      <c r="CG31" s="9"/>
      <c r="CH31" s="9"/>
      <c r="CI31" s="9"/>
      <c r="CJ31" s="9"/>
      <c r="CK31" s="9"/>
      <c r="CL31" s="9"/>
      <c r="CM31" s="9"/>
      <c r="CN31" s="9"/>
      <c r="CO31" s="9"/>
      <c r="CP31" s="9"/>
      <c r="CQ31" s="9"/>
    </row>
    <row r="32" spans="1:95" ht="78.75" customHeight="1">
      <c r="A32" s="348"/>
      <c r="B32" s="348"/>
      <c r="C32" s="348"/>
      <c r="D32" s="348"/>
      <c r="E32" s="97"/>
      <c r="F32" s="97"/>
      <c r="G32" s="348"/>
      <c r="H32" s="348"/>
      <c r="I32" s="96" t="s">
        <v>139</v>
      </c>
      <c r="J32" s="36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95">
        <f t="shared" si="0"/>
        <v>5</v>
      </c>
      <c r="AH32" s="348"/>
      <c r="AI32" s="348"/>
      <c r="AJ32" s="348"/>
      <c r="AK32" s="87">
        <v>2</v>
      </c>
      <c r="AL32" s="93" t="s">
        <v>157</v>
      </c>
      <c r="AM32" s="92"/>
      <c r="AN32" s="92"/>
      <c r="AO32" s="92"/>
      <c r="AP32" s="92"/>
      <c r="AQ32" s="92"/>
      <c r="AR32" s="92"/>
      <c r="AS32" s="92"/>
      <c r="AT32" s="92"/>
      <c r="AU32" s="92"/>
      <c r="AV32" s="92"/>
      <c r="AW32" s="92"/>
      <c r="AX32" s="92"/>
      <c r="AY32" s="92"/>
      <c r="AZ32" s="92"/>
      <c r="BA32" s="103"/>
      <c r="BB32" s="92"/>
      <c r="BC32" s="92"/>
      <c r="BD32" s="92"/>
      <c r="BE32" s="100"/>
      <c r="BF32" s="348"/>
      <c r="BG32" s="348"/>
      <c r="BH32" s="348"/>
      <c r="BI32" s="348"/>
      <c r="BJ32" s="348"/>
      <c r="BK32" s="348"/>
      <c r="BL32" s="348"/>
      <c r="BM32" s="348"/>
      <c r="BN32" s="100"/>
      <c r="BO32" s="205"/>
      <c r="BP32" s="87"/>
      <c r="BQ32" s="87"/>
      <c r="BR32" s="87"/>
      <c r="BS32" s="87"/>
      <c r="BT32" s="125"/>
      <c r="BU32" s="125"/>
      <c r="BV32" s="87"/>
      <c r="BW32" s="87"/>
      <c r="BX32" s="9"/>
      <c r="BY32" s="9"/>
      <c r="BZ32" s="9"/>
      <c r="CA32" s="9"/>
      <c r="CB32" s="9"/>
      <c r="CC32" s="9"/>
      <c r="CD32" s="9"/>
      <c r="CE32" s="9"/>
      <c r="CF32" s="9"/>
      <c r="CG32" s="9"/>
      <c r="CH32" s="9"/>
      <c r="CI32" s="9"/>
      <c r="CJ32" s="9"/>
      <c r="CK32" s="9"/>
      <c r="CL32" s="9"/>
      <c r="CM32" s="9"/>
      <c r="CN32" s="9"/>
      <c r="CO32" s="9"/>
      <c r="CP32" s="9"/>
      <c r="CQ32" s="9"/>
    </row>
    <row r="33" spans="1:95" ht="78.75" customHeight="1">
      <c r="A33" s="348"/>
      <c r="B33" s="348"/>
      <c r="C33" s="348"/>
      <c r="D33" s="348"/>
      <c r="E33" s="97"/>
      <c r="F33" s="97"/>
      <c r="G33" s="348"/>
      <c r="H33" s="348"/>
      <c r="I33" s="96" t="s">
        <v>140</v>
      </c>
      <c r="J33" s="36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95">
        <f t="shared" si="0"/>
        <v>5</v>
      </c>
      <c r="AH33" s="348"/>
      <c r="AI33" s="348"/>
      <c r="AJ33" s="348"/>
      <c r="AK33" s="87">
        <v>3</v>
      </c>
      <c r="AL33" s="93" t="s">
        <v>157</v>
      </c>
      <c r="AM33" s="92"/>
      <c r="AN33" s="92" t="str">
        <f t="shared" ref="AN33:AN69" si="16">IF(AM33="","",IF(AM33="Asignado",15,IF(AM33="No asignado",0,)))</f>
        <v/>
      </c>
      <c r="AO33" s="92"/>
      <c r="AP33" s="92" t="str">
        <f t="shared" ref="AP33:AP69" si="17">IF(AO33="","",IF(AO33="Adecuado",15,IF(AO33="Inadecuado",0,)))</f>
        <v/>
      </c>
      <c r="AQ33" s="92"/>
      <c r="AR33" s="92" t="str">
        <f t="shared" ref="AR33:AR69" si="18">IF(AQ33="","",IF(AQ33="Oportuna",15,IF(AQ33="Inoportuna",0,)))</f>
        <v/>
      </c>
      <c r="AS33" s="92"/>
      <c r="AT33" s="92" t="str">
        <f t="shared" ref="AT33:AT69" si="19">IF(AS33="","",IF(AS33="Prevenir",15,IF(AS33="Detectar",10,IF(AS33="No es un control",0,))))</f>
        <v/>
      </c>
      <c r="AU33" s="92"/>
      <c r="AV33" s="92" t="str">
        <f t="shared" ref="AV33:AV69" si="20">IF(AU33="","",IF(AU33="Confiable",15,IF(AU33="No confiable",0,)))</f>
        <v/>
      </c>
      <c r="AW33" s="92"/>
      <c r="AX33" s="92" t="str">
        <f t="shared" ref="AX33:AX69" si="21">IF(AW33="","",IF(AW33="Se investigan y  resuelven oportunamente",15,IF(AW33="No se investigan y resuelven oportunamente",0,)))</f>
        <v/>
      </c>
      <c r="AY33" s="92"/>
      <c r="AZ33" s="92" t="str">
        <f t="shared" ref="AZ33:AZ69" si="22">IF(AY33="","",IF(AY33="Completa",15,IF(AY33="Incompleta",10,IF(AY33="No existe",0,))))</f>
        <v/>
      </c>
      <c r="BA33" s="103"/>
      <c r="BB33" s="92"/>
      <c r="BC33" s="92"/>
      <c r="BD33" s="92"/>
      <c r="BE33" s="100"/>
      <c r="BF33" s="348"/>
      <c r="BG33" s="348"/>
      <c r="BH33" s="348"/>
      <c r="BI33" s="348"/>
      <c r="BJ33" s="348"/>
      <c r="BK33" s="348"/>
      <c r="BL33" s="348"/>
      <c r="BM33" s="348"/>
      <c r="BN33" s="100"/>
      <c r="BO33" s="87"/>
      <c r="BP33" s="87"/>
      <c r="BQ33" s="87"/>
      <c r="BR33" s="87"/>
      <c r="BS33" s="87"/>
      <c r="BT33" s="125"/>
      <c r="BU33" s="125"/>
      <c r="BV33" s="87"/>
      <c r="BW33" s="87"/>
      <c r="BX33" s="9"/>
      <c r="BY33" s="9"/>
      <c r="BZ33" s="9"/>
      <c r="CA33" s="9"/>
      <c r="CB33" s="9"/>
      <c r="CC33" s="9"/>
      <c r="CD33" s="9"/>
      <c r="CE33" s="9"/>
      <c r="CF33" s="9"/>
      <c r="CG33" s="9"/>
      <c r="CH33" s="9"/>
      <c r="CI33" s="9"/>
      <c r="CJ33" s="9"/>
      <c r="CK33" s="9"/>
      <c r="CL33" s="9"/>
      <c r="CM33" s="9"/>
      <c r="CN33" s="9"/>
      <c r="CO33" s="9"/>
      <c r="CP33" s="9"/>
      <c r="CQ33" s="9"/>
    </row>
    <row r="34" spans="1:95" ht="78.75" customHeight="1">
      <c r="A34" s="348"/>
      <c r="B34" s="348"/>
      <c r="C34" s="348"/>
      <c r="D34" s="348"/>
      <c r="E34" s="97"/>
      <c r="F34" s="97"/>
      <c r="G34" s="348"/>
      <c r="H34" s="348"/>
      <c r="I34" s="96" t="s">
        <v>189</v>
      </c>
      <c r="J34" s="36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95">
        <f t="shared" si="0"/>
        <v>5</v>
      </c>
      <c r="AH34" s="348"/>
      <c r="AI34" s="348"/>
      <c r="AJ34" s="348"/>
      <c r="AK34" s="87">
        <v>4</v>
      </c>
      <c r="AL34" s="93" t="s">
        <v>157</v>
      </c>
      <c r="AM34" s="92"/>
      <c r="AN34" s="92" t="str">
        <f t="shared" si="16"/>
        <v/>
      </c>
      <c r="AO34" s="92"/>
      <c r="AP34" s="92" t="str">
        <f t="shared" si="17"/>
        <v/>
      </c>
      <c r="AQ34" s="92"/>
      <c r="AR34" s="92" t="str">
        <f t="shared" si="18"/>
        <v/>
      </c>
      <c r="AS34" s="92"/>
      <c r="AT34" s="92" t="str">
        <f t="shared" si="19"/>
        <v/>
      </c>
      <c r="AU34" s="92"/>
      <c r="AV34" s="92" t="str">
        <f t="shared" si="20"/>
        <v/>
      </c>
      <c r="AW34" s="92"/>
      <c r="AX34" s="92" t="str">
        <f t="shared" si="21"/>
        <v/>
      </c>
      <c r="AY34" s="92"/>
      <c r="AZ34" s="92" t="str">
        <f t="shared" si="22"/>
        <v/>
      </c>
      <c r="BA34" s="103"/>
      <c r="BB34" s="92"/>
      <c r="BC34" s="92"/>
      <c r="BD34" s="92"/>
      <c r="BE34" s="100"/>
      <c r="BF34" s="348"/>
      <c r="BG34" s="348"/>
      <c r="BH34" s="348"/>
      <c r="BI34" s="348"/>
      <c r="BJ34" s="348"/>
      <c r="BK34" s="348"/>
      <c r="BL34" s="348"/>
      <c r="BM34" s="348"/>
      <c r="BN34" s="100"/>
      <c r="BO34" s="87"/>
      <c r="BP34" s="87"/>
      <c r="BQ34" s="87"/>
      <c r="BR34" s="87"/>
      <c r="BS34" s="87"/>
      <c r="BT34" s="125"/>
      <c r="BU34" s="125"/>
      <c r="BV34" s="87"/>
      <c r="BW34" s="87"/>
      <c r="BX34" s="9"/>
      <c r="BY34" s="9"/>
      <c r="BZ34" s="9"/>
      <c r="CA34" s="9"/>
      <c r="CB34" s="9"/>
      <c r="CC34" s="9"/>
      <c r="CD34" s="9"/>
      <c r="CE34" s="9"/>
      <c r="CF34" s="9"/>
      <c r="CG34" s="9"/>
      <c r="CH34" s="9"/>
      <c r="CI34" s="9"/>
      <c r="CJ34" s="9"/>
      <c r="CK34" s="9"/>
      <c r="CL34" s="9"/>
      <c r="CM34" s="9"/>
      <c r="CN34" s="9"/>
      <c r="CO34" s="9"/>
      <c r="CP34" s="9"/>
      <c r="CQ34" s="9"/>
    </row>
    <row r="35" spans="1:95" ht="165">
      <c r="A35" s="366">
        <v>8</v>
      </c>
      <c r="B35" s="366" t="s">
        <v>484</v>
      </c>
      <c r="C35" s="366" t="s">
        <v>483</v>
      </c>
      <c r="D35" s="366" t="s">
        <v>482</v>
      </c>
      <c r="E35" s="204" t="s">
        <v>481</v>
      </c>
      <c r="F35" s="96" t="s">
        <v>480</v>
      </c>
      <c r="G35" s="366" t="s">
        <v>479</v>
      </c>
      <c r="H35" s="366" t="s">
        <v>166</v>
      </c>
      <c r="I35" s="194" t="s">
        <v>140</v>
      </c>
      <c r="J35" s="366">
        <v>4</v>
      </c>
      <c r="K35" s="375" t="str">
        <f>IF(J35&lt;=0,"",IF(J35=1,"Rara vez",IF(J35=2,"Improbable",IF(J35=3,"Posible",IF(J35=4,"Probable",IF(J35=5,"Casi Seguro"))))))</f>
        <v>Probable</v>
      </c>
      <c r="L35" s="376">
        <v>0.4</v>
      </c>
      <c r="M35" s="378" t="s">
        <v>130</v>
      </c>
      <c r="N35" s="378" t="s">
        <v>130</v>
      </c>
      <c r="O35" s="378" t="s">
        <v>130</v>
      </c>
      <c r="P35" s="378" t="s">
        <v>130</v>
      </c>
      <c r="Q35" s="378" t="s">
        <v>130</v>
      </c>
      <c r="R35" s="378" t="s">
        <v>130</v>
      </c>
      <c r="S35" s="378" t="s">
        <v>130</v>
      </c>
      <c r="T35" s="378" t="s">
        <v>130</v>
      </c>
      <c r="U35" s="378" t="s">
        <v>129</v>
      </c>
      <c r="V35" s="378" t="s">
        <v>130</v>
      </c>
      <c r="W35" s="378" t="s">
        <v>130</v>
      </c>
      <c r="X35" s="378" t="s">
        <v>130</v>
      </c>
      <c r="Y35" s="378" t="s">
        <v>130</v>
      </c>
      <c r="Z35" s="378" t="s">
        <v>130</v>
      </c>
      <c r="AA35" s="378" t="s">
        <v>130</v>
      </c>
      <c r="AB35" s="378" t="s">
        <v>129</v>
      </c>
      <c r="AC35" s="378" t="s">
        <v>130</v>
      </c>
      <c r="AD35" s="378" t="s">
        <v>130</v>
      </c>
      <c r="AE35" s="378" t="s">
        <v>129</v>
      </c>
      <c r="AF35" s="367">
        <f>IF(AB35="Si","19",COUNTIF(M35:AE36,"si"))</f>
        <v>16</v>
      </c>
      <c r="AG35" s="95">
        <f t="shared" si="0"/>
        <v>20</v>
      </c>
      <c r="AH35" s="375" t="str">
        <f>IF(AG35=5,"Moderado",IF(AG35=10,"Mayor",IF(AG35=20,"Catastrófico",0)))</f>
        <v>Catastrófico</v>
      </c>
      <c r="AI35" s="379">
        <v>0.8</v>
      </c>
      <c r="AJ35" s="375" t="s">
        <v>478</v>
      </c>
      <c r="AK35" s="139">
        <v>1</v>
      </c>
      <c r="AL35" s="203" t="s">
        <v>477</v>
      </c>
      <c r="AM35" s="92" t="s">
        <v>127</v>
      </c>
      <c r="AN35" s="92">
        <f t="shared" si="16"/>
        <v>15</v>
      </c>
      <c r="AO35" s="92" t="s">
        <v>476</v>
      </c>
      <c r="AP35" s="92">
        <f t="shared" si="17"/>
        <v>0</v>
      </c>
      <c r="AQ35" s="92" t="s">
        <v>125</v>
      </c>
      <c r="AR35" s="92">
        <f t="shared" si="18"/>
        <v>15</v>
      </c>
      <c r="AS35" s="92" t="s">
        <v>124</v>
      </c>
      <c r="AT35" s="92">
        <f t="shared" si="19"/>
        <v>15</v>
      </c>
      <c r="AU35" s="92" t="s">
        <v>123</v>
      </c>
      <c r="AV35" s="92">
        <f t="shared" si="20"/>
        <v>15</v>
      </c>
      <c r="AW35" s="92" t="s">
        <v>122</v>
      </c>
      <c r="AX35" s="92">
        <f t="shared" si="21"/>
        <v>15</v>
      </c>
      <c r="AY35" s="92" t="s">
        <v>121</v>
      </c>
      <c r="AZ35" s="92">
        <f t="shared" si="22"/>
        <v>15</v>
      </c>
      <c r="BA35" s="103">
        <f>SUM(AN35,AP35,AR35,AT35,AV35,AX35,AZ35)</f>
        <v>90</v>
      </c>
      <c r="BB35" s="92" t="str">
        <f>IF(BA35&gt;=96,"Fuerte",IF(AND(BA35&gt;=86, BA35&lt;96),"Moderado",IF(BA35&lt;86,"Débil")))</f>
        <v>Moderado</v>
      </c>
      <c r="BC35" s="92" t="s">
        <v>120</v>
      </c>
      <c r="BD35" s="92">
        <f>VALUE(IF(OR(AND(BB35="Fuerte",BC35="Fuerte")),"100",IF(OR(AND(BB35="Fuerte",BC35="Moderado"),AND(BB35="Moderado",BC35="Fuerte"),AND(BB35="Moderado",BC35="Moderado")),"50",IF(OR(AND(BB35="Fuerte",BC35="Débil"),AND(BB35="Moderado",BC35="Débil"),AND(BB35="Débil",BC35="Fuerte"),AND(BB35="Débil",BC35="Moderado"),AND(BB35="Débil",BC35="Débil")),"0",))))</f>
        <v>50</v>
      </c>
      <c r="BE35" s="100" t="str">
        <f>IF(BD35=100,"Fuerte",IF(BD35=50,"Moderado",IF(BD35=0,"Débil")))</f>
        <v>Moderado</v>
      </c>
      <c r="BF35" s="374">
        <f>AVERAGE(BD35:BD35)</f>
        <v>50</v>
      </c>
      <c r="BG35" s="374" t="str">
        <f>IF(BF35=100,"Fuerte",IF(AND(BF35&lt;=99, BF35&gt;=50),"Moderado",IF(BF35&lt;50,"Débil")))</f>
        <v>Moderado</v>
      </c>
      <c r="BH35" s="360">
        <f>IF(BG35="Fuerte",(J35-2),IF(BG35="Moderado",(J35-1), IF(BG35="Débil",((J35-0)))))</f>
        <v>3</v>
      </c>
      <c r="BI35" s="360" t="str">
        <f>IF(BH35&lt;=0,"Rara vez",IF(BH35=1,"Rara vez",IF(BH35=2,"Improbable",IF(BH35=3,"Posible",IF(BH35=4,"Probable",IF(BH35=5,"Casi Seguro"))))))</f>
        <v>Posible</v>
      </c>
      <c r="BJ35" s="365">
        <f>IF(BI35="","",IF(BI35="Rara vez",0.2,IF(BI35="Improbable",0.4,IF(BI35="Posible",0.6,IF(BI35="Probable",0.8,IF(BI35="Casi seguro",1,))))))</f>
        <v>0.6</v>
      </c>
      <c r="BK35" s="360" t="str">
        <f>IFERROR(IF(AG35=5,"Moderado",IF(AG35=10,"Mayor",IF(AG35=20,"Catastrófico",0))),"")</f>
        <v>Catastrófico</v>
      </c>
      <c r="BL35" s="365">
        <f>IF(AH35="","",IF(AH35="Moderado",0.6,IF(AH35="Mayor",0.8,IF(AH35="Catastrófico",1,))))</f>
        <v>1</v>
      </c>
      <c r="BM35" s="360" t="str">
        <f>IF(OR(AND(KBI35="Rara vez",BK35="Moderado"),AND(BI35="Improbable",BK35="Moderado")),"Moderado",IF(OR(AND(BI35="Rara vez",BK35="Mayor"),AND(BI35="Improbable",BK35="Mayor"),AND(BI35="Posible",BK35="Moderado"),AND(BI35="Probable",BK35="Moderado")),"Alta",IF(OR(AND(BI35="Rara vez",BK35="Catastrófico"),AND(BI35="Improbable",BK35="Catastrófico"),AND(BI35="Posible",BK35="Catastrófico"),AND(BI35="Probable",BK35="Catastrófico"),AND(BI35="Casi seguro",BK35="Catastrófico"),AND(BI35="Posible",BK35="Moderado"),AND(BI35="Probable",BK35="Moderado"),AND(BI35="Casi seguro",BK35="Moderado"),AND(BI35="Posible",BK35="Mayor"),AND(BI35="Probable",BK35="Mayor"),AND(BI35="Casi seguro",BK35="Mayor")),"Extremo",)))</f>
        <v>Extremo</v>
      </c>
      <c r="BN35" s="200" t="s">
        <v>163</v>
      </c>
      <c r="BO35" s="202" t="s">
        <v>475</v>
      </c>
      <c r="BP35" s="199" t="s">
        <v>472</v>
      </c>
      <c r="BQ35" s="199" t="s">
        <v>471</v>
      </c>
      <c r="BR35" s="199" t="s">
        <v>470</v>
      </c>
      <c r="BS35" s="199" t="s">
        <v>469</v>
      </c>
      <c r="BT35" s="198" t="s">
        <v>474</v>
      </c>
      <c r="BU35" s="201">
        <v>45657</v>
      </c>
      <c r="BV35" s="196"/>
      <c r="BW35" s="125"/>
      <c r="BX35" s="9"/>
      <c r="BY35" s="9"/>
      <c r="BZ35" s="9"/>
      <c r="CA35" s="9"/>
      <c r="CB35" s="9"/>
      <c r="CC35" s="9"/>
      <c r="CD35" s="9"/>
      <c r="CE35" s="9"/>
      <c r="CF35" s="9"/>
      <c r="CG35" s="9"/>
      <c r="CH35" s="9"/>
      <c r="CI35" s="9"/>
      <c r="CJ35" s="9"/>
      <c r="CK35" s="9"/>
      <c r="CL35" s="9"/>
      <c r="CM35" s="9"/>
      <c r="CN35" s="9"/>
      <c r="CO35" s="9"/>
      <c r="CP35" s="9"/>
      <c r="CQ35" s="9"/>
    </row>
    <row r="36" spans="1:95" ht="78.75" customHeight="1">
      <c r="A36" s="348"/>
      <c r="B36" s="348"/>
      <c r="C36" s="348"/>
      <c r="D36" s="348"/>
      <c r="E36" s="195"/>
      <c r="F36" s="107"/>
      <c r="G36" s="348"/>
      <c r="H36" s="348"/>
      <c r="I36" s="96" t="s">
        <v>158</v>
      </c>
      <c r="J36" s="368"/>
      <c r="K36" s="348"/>
      <c r="L36" s="377"/>
      <c r="M36" s="377"/>
      <c r="N36" s="377"/>
      <c r="O36" s="377"/>
      <c r="P36" s="377"/>
      <c r="Q36" s="377"/>
      <c r="R36" s="377"/>
      <c r="S36" s="377"/>
      <c r="T36" s="377"/>
      <c r="U36" s="377"/>
      <c r="V36" s="377"/>
      <c r="W36" s="377"/>
      <c r="X36" s="377"/>
      <c r="Y36" s="377"/>
      <c r="Z36" s="377"/>
      <c r="AA36" s="377"/>
      <c r="AB36" s="377"/>
      <c r="AC36" s="377"/>
      <c r="AD36" s="377"/>
      <c r="AE36" s="377"/>
      <c r="AF36" s="348"/>
      <c r="AG36" s="95">
        <f t="shared" si="0"/>
        <v>5</v>
      </c>
      <c r="AH36" s="348"/>
      <c r="AI36" s="377"/>
      <c r="AJ36" s="348"/>
      <c r="AK36" s="139">
        <v>2</v>
      </c>
      <c r="AL36" s="93" t="s">
        <v>157</v>
      </c>
      <c r="AM36" s="92"/>
      <c r="AN36" s="92" t="str">
        <f t="shared" si="16"/>
        <v/>
      </c>
      <c r="AO36" s="92"/>
      <c r="AP36" s="92" t="str">
        <f t="shared" si="17"/>
        <v/>
      </c>
      <c r="AQ36" s="92"/>
      <c r="AR36" s="92" t="str">
        <f t="shared" si="18"/>
        <v/>
      </c>
      <c r="AS36" s="92"/>
      <c r="AT36" s="92" t="str">
        <f t="shared" si="19"/>
        <v/>
      </c>
      <c r="AU36" s="92"/>
      <c r="AV36" s="92" t="str">
        <f t="shared" si="20"/>
        <v/>
      </c>
      <c r="AW36" s="92"/>
      <c r="AX36" s="92" t="str">
        <f t="shared" si="21"/>
        <v/>
      </c>
      <c r="AY36" s="92"/>
      <c r="AZ36" s="92" t="str">
        <f t="shared" si="22"/>
        <v/>
      </c>
      <c r="BA36" s="103"/>
      <c r="BB36" s="92"/>
      <c r="BC36" s="92"/>
      <c r="BD36" s="92"/>
      <c r="BE36" s="100"/>
      <c r="BF36" s="348"/>
      <c r="BG36" s="348"/>
      <c r="BH36" s="348"/>
      <c r="BI36" s="348"/>
      <c r="BJ36" s="348"/>
      <c r="BK36" s="348"/>
      <c r="BL36" s="348"/>
      <c r="BM36" s="348"/>
      <c r="BN36" s="200" t="s">
        <v>163</v>
      </c>
      <c r="BO36" s="199" t="s">
        <v>473</v>
      </c>
      <c r="BP36" s="199" t="s">
        <v>472</v>
      </c>
      <c r="BQ36" s="199" t="s">
        <v>471</v>
      </c>
      <c r="BR36" s="199" t="s">
        <v>470</v>
      </c>
      <c r="BS36" s="199" t="s">
        <v>469</v>
      </c>
      <c r="BT36" s="198" t="s">
        <v>468</v>
      </c>
      <c r="BU36" s="197">
        <v>45657</v>
      </c>
      <c r="BV36" s="196"/>
      <c r="BW36" s="125"/>
      <c r="BX36" s="9"/>
      <c r="BY36" s="9"/>
      <c r="BZ36" s="9"/>
      <c r="CA36" s="9"/>
      <c r="CB36" s="9"/>
      <c r="CC36" s="9"/>
      <c r="CD36" s="9"/>
      <c r="CE36" s="9"/>
      <c r="CF36" s="9"/>
      <c r="CG36" s="9"/>
      <c r="CH36" s="9"/>
      <c r="CI36" s="9"/>
      <c r="CJ36" s="9"/>
      <c r="CK36" s="9"/>
      <c r="CL36" s="9"/>
      <c r="CM36" s="9"/>
      <c r="CN36" s="9"/>
      <c r="CO36" s="9"/>
      <c r="CP36" s="9"/>
      <c r="CQ36" s="9"/>
    </row>
    <row r="37" spans="1:95" ht="78.75" customHeight="1">
      <c r="A37" s="348"/>
      <c r="B37" s="348"/>
      <c r="C37" s="348"/>
      <c r="D37" s="348"/>
      <c r="E37" s="195"/>
      <c r="F37" s="97"/>
      <c r="G37" s="348"/>
      <c r="H37" s="348"/>
      <c r="I37" s="194" t="s">
        <v>467</v>
      </c>
      <c r="J37" s="368"/>
      <c r="K37" s="348"/>
      <c r="L37" s="377"/>
      <c r="M37" s="377"/>
      <c r="N37" s="377"/>
      <c r="O37" s="377"/>
      <c r="P37" s="377"/>
      <c r="Q37" s="377"/>
      <c r="R37" s="377"/>
      <c r="S37" s="377"/>
      <c r="T37" s="377"/>
      <c r="U37" s="377"/>
      <c r="V37" s="377"/>
      <c r="W37" s="377"/>
      <c r="X37" s="377"/>
      <c r="Y37" s="377"/>
      <c r="Z37" s="377"/>
      <c r="AA37" s="377"/>
      <c r="AB37" s="377"/>
      <c r="AC37" s="377"/>
      <c r="AD37" s="377"/>
      <c r="AE37" s="377"/>
      <c r="AF37" s="348"/>
      <c r="AG37" s="95">
        <f t="shared" si="0"/>
        <v>5</v>
      </c>
      <c r="AH37" s="348"/>
      <c r="AI37" s="377"/>
      <c r="AJ37" s="348"/>
      <c r="AK37" s="139">
        <v>3</v>
      </c>
      <c r="AL37" s="93" t="s">
        <v>157</v>
      </c>
      <c r="AM37" s="92"/>
      <c r="AN37" s="92" t="str">
        <f t="shared" si="16"/>
        <v/>
      </c>
      <c r="AO37" s="92"/>
      <c r="AP37" s="92" t="str">
        <f t="shared" si="17"/>
        <v/>
      </c>
      <c r="AQ37" s="92"/>
      <c r="AR37" s="92" t="str">
        <f t="shared" si="18"/>
        <v/>
      </c>
      <c r="AS37" s="92"/>
      <c r="AT37" s="92" t="str">
        <f t="shared" si="19"/>
        <v/>
      </c>
      <c r="AU37" s="92"/>
      <c r="AV37" s="92" t="str">
        <f t="shared" si="20"/>
        <v/>
      </c>
      <c r="AW37" s="92"/>
      <c r="AX37" s="92" t="str">
        <f t="shared" si="21"/>
        <v/>
      </c>
      <c r="AY37" s="92"/>
      <c r="AZ37" s="92" t="str">
        <f t="shared" si="22"/>
        <v/>
      </c>
      <c r="BA37" s="103"/>
      <c r="BB37" s="92"/>
      <c r="BC37" s="92"/>
      <c r="BD37" s="92"/>
      <c r="BE37" s="100"/>
      <c r="BF37" s="348"/>
      <c r="BG37" s="348"/>
      <c r="BH37" s="348"/>
      <c r="BI37" s="348"/>
      <c r="BJ37" s="348"/>
      <c r="BK37" s="348"/>
      <c r="BL37" s="348"/>
      <c r="BM37" s="348"/>
      <c r="BN37" s="100"/>
      <c r="BO37" s="87"/>
      <c r="BP37" s="87"/>
      <c r="BQ37" s="87"/>
      <c r="BR37" s="87"/>
      <c r="BS37" s="87"/>
      <c r="BT37" s="87"/>
      <c r="BU37" s="87"/>
      <c r="BV37" s="125"/>
      <c r="BW37" s="125"/>
      <c r="BX37" s="9"/>
      <c r="BY37" s="9"/>
      <c r="BZ37" s="9"/>
      <c r="CA37" s="9"/>
      <c r="CB37" s="9"/>
      <c r="CC37" s="9"/>
      <c r="CD37" s="9"/>
      <c r="CE37" s="9"/>
      <c r="CF37" s="9"/>
      <c r="CG37" s="9"/>
      <c r="CH37" s="9"/>
      <c r="CI37" s="9"/>
      <c r="CJ37" s="9"/>
      <c r="CK37" s="9"/>
      <c r="CL37" s="9"/>
      <c r="CM37" s="9"/>
      <c r="CN37" s="9"/>
      <c r="CO37" s="9"/>
      <c r="CP37" s="9"/>
      <c r="CQ37" s="9"/>
    </row>
    <row r="38" spans="1:95" ht="78.75" customHeight="1">
      <c r="A38" s="348"/>
      <c r="B38" s="348"/>
      <c r="C38" s="348"/>
      <c r="D38" s="348"/>
      <c r="E38" s="12"/>
      <c r="F38" s="97"/>
      <c r="G38" s="348"/>
      <c r="H38" s="348"/>
      <c r="I38" s="194" t="s">
        <v>150</v>
      </c>
      <c r="J38" s="368"/>
      <c r="K38" s="348"/>
      <c r="L38" s="377"/>
      <c r="M38" s="377"/>
      <c r="N38" s="377"/>
      <c r="O38" s="377"/>
      <c r="P38" s="377"/>
      <c r="Q38" s="377"/>
      <c r="R38" s="377"/>
      <c r="S38" s="377"/>
      <c r="T38" s="377"/>
      <c r="U38" s="377"/>
      <c r="V38" s="377"/>
      <c r="W38" s="377"/>
      <c r="X38" s="377"/>
      <c r="Y38" s="377"/>
      <c r="Z38" s="377"/>
      <c r="AA38" s="377"/>
      <c r="AB38" s="377"/>
      <c r="AC38" s="377"/>
      <c r="AD38" s="377"/>
      <c r="AE38" s="377"/>
      <c r="AF38" s="348"/>
      <c r="AG38" s="95">
        <f t="shared" si="0"/>
        <v>5</v>
      </c>
      <c r="AH38" s="348"/>
      <c r="AI38" s="377"/>
      <c r="AJ38" s="348"/>
      <c r="AK38" s="139">
        <v>4</v>
      </c>
      <c r="AL38" s="93" t="s">
        <v>157</v>
      </c>
      <c r="AM38" s="92"/>
      <c r="AN38" s="92" t="str">
        <f t="shared" si="16"/>
        <v/>
      </c>
      <c r="AO38" s="92"/>
      <c r="AP38" s="92" t="str">
        <f t="shared" si="17"/>
        <v/>
      </c>
      <c r="AQ38" s="92"/>
      <c r="AR38" s="92" t="str">
        <f t="shared" si="18"/>
        <v/>
      </c>
      <c r="AS38" s="92"/>
      <c r="AT38" s="92" t="str">
        <f t="shared" si="19"/>
        <v/>
      </c>
      <c r="AU38" s="92"/>
      <c r="AV38" s="92" t="str">
        <f t="shared" si="20"/>
        <v/>
      </c>
      <c r="AW38" s="92"/>
      <c r="AX38" s="92" t="str">
        <f t="shared" si="21"/>
        <v/>
      </c>
      <c r="AY38" s="92"/>
      <c r="AZ38" s="92" t="str">
        <f t="shared" si="22"/>
        <v/>
      </c>
      <c r="BA38" s="103"/>
      <c r="BB38" s="92"/>
      <c r="BC38" s="92"/>
      <c r="BD38" s="92"/>
      <c r="BE38" s="100"/>
      <c r="BF38" s="348"/>
      <c r="BG38" s="348"/>
      <c r="BH38" s="348"/>
      <c r="BI38" s="348"/>
      <c r="BJ38" s="348"/>
      <c r="BK38" s="348"/>
      <c r="BL38" s="348"/>
      <c r="BM38" s="348"/>
      <c r="BN38" s="100"/>
      <c r="BO38" s="87"/>
      <c r="BP38" s="87"/>
      <c r="BQ38" s="87"/>
      <c r="BR38" s="87"/>
      <c r="BS38" s="87"/>
      <c r="BT38" s="87"/>
      <c r="BU38" s="87"/>
      <c r="BV38" s="125"/>
      <c r="BW38" s="125"/>
      <c r="BX38" s="9"/>
      <c r="BY38" s="9"/>
      <c r="BZ38" s="9"/>
      <c r="CA38" s="9"/>
      <c r="CB38" s="9"/>
      <c r="CC38" s="9"/>
      <c r="CD38" s="9"/>
      <c r="CE38" s="9"/>
      <c r="CF38" s="9"/>
      <c r="CG38" s="9"/>
      <c r="CH38" s="9"/>
      <c r="CI38" s="9"/>
      <c r="CJ38" s="9"/>
      <c r="CK38" s="9"/>
      <c r="CL38" s="9"/>
      <c r="CM38" s="9"/>
      <c r="CN38" s="9"/>
      <c r="CO38" s="9"/>
      <c r="CP38" s="9"/>
      <c r="CQ38" s="9"/>
    </row>
    <row r="39" spans="1:95" ht="78.75" customHeight="1">
      <c r="A39" s="348"/>
      <c r="B39" s="348"/>
      <c r="C39" s="348"/>
      <c r="D39" s="348"/>
      <c r="E39" s="97"/>
      <c r="F39" s="97"/>
      <c r="G39" s="348"/>
      <c r="H39" s="348"/>
      <c r="I39" s="194" t="s">
        <v>139</v>
      </c>
      <c r="J39" s="368"/>
      <c r="K39" s="348"/>
      <c r="L39" s="377"/>
      <c r="M39" s="377"/>
      <c r="N39" s="377"/>
      <c r="O39" s="377"/>
      <c r="P39" s="377"/>
      <c r="Q39" s="377"/>
      <c r="R39" s="377"/>
      <c r="S39" s="377"/>
      <c r="T39" s="377"/>
      <c r="U39" s="377"/>
      <c r="V39" s="377"/>
      <c r="W39" s="377"/>
      <c r="X39" s="377"/>
      <c r="Y39" s="377"/>
      <c r="Z39" s="377"/>
      <c r="AA39" s="377"/>
      <c r="AB39" s="377"/>
      <c r="AC39" s="377"/>
      <c r="AD39" s="377"/>
      <c r="AE39" s="377"/>
      <c r="AF39" s="348"/>
      <c r="AG39" s="95"/>
      <c r="AH39" s="348"/>
      <c r="AI39" s="377"/>
      <c r="AJ39" s="348"/>
      <c r="AK39" s="139">
        <v>5</v>
      </c>
      <c r="AL39" s="93" t="s">
        <v>157</v>
      </c>
      <c r="AM39" s="92"/>
      <c r="AN39" s="92" t="str">
        <f t="shared" si="16"/>
        <v/>
      </c>
      <c r="AO39" s="92"/>
      <c r="AP39" s="92" t="str">
        <f t="shared" si="17"/>
        <v/>
      </c>
      <c r="AQ39" s="92"/>
      <c r="AR39" s="92" t="str">
        <f t="shared" si="18"/>
        <v/>
      </c>
      <c r="AS39" s="92"/>
      <c r="AT39" s="92" t="str">
        <f t="shared" si="19"/>
        <v/>
      </c>
      <c r="AU39" s="92"/>
      <c r="AV39" s="92" t="str">
        <f t="shared" si="20"/>
        <v/>
      </c>
      <c r="AW39" s="92"/>
      <c r="AX39" s="92" t="str">
        <f t="shared" si="21"/>
        <v/>
      </c>
      <c r="AY39" s="92"/>
      <c r="AZ39" s="92" t="str">
        <f t="shared" si="22"/>
        <v/>
      </c>
      <c r="BA39" s="103"/>
      <c r="BB39" s="92"/>
      <c r="BC39" s="92"/>
      <c r="BD39" s="92"/>
      <c r="BE39" s="100"/>
      <c r="BF39" s="348"/>
      <c r="BG39" s="348"/>
      <c r="BH39" s="348"/>
      <c r="BI39" s="348"/>
      <c r="BJ39" s="348"/>
      <c r="BK39" s="348"/>
      <c r="BL39" s="348"/>
      <c r="BM39" s="348"/>
      <c r="BN39" s="100"/>
      <c r="BO39" s="87"/>
      <c r="BP39" s="87"/>
      <c r="BQ39" s="87"/>
      <c r="BR39" s="87"/>
      <c r="BS39" s="87"/>
      <c r="BT39" s="87"/>
      <c r="BU39" s="87"/>
      <c r="BV39" s="125"/>
      <c r="BW39" s="125"/>
      <c r="BX39" s="9"/>
      <c r="BY39" s="9"/>
      <c r="BZ39" s="9"/>
      <c r="CA39" s="9"/>
      <c r="CB39" s="9"/>
      <c r="CC39" s="9"/>
      <c r="CD39" s="9"/>
      <c r="CE39" s="9"/>
      <c r="CF39" s="9"/>
      <c r="CG39" s="9"/>
      <c r="CH39" s="9"/>
      <c r="CI39" s="9"/>
      <c r="CJ39" s="9"/>
      <c r="CK39" s="9"/>
      <c r="CL39" s="9"/>
      <c r="CM39" s="9"/>
      <c r="CN39" s="9"/>
      <c r="CO39" s="9"/>
      <c r="CP39" s="9"/>
      <c r="CQ39" s="9"/>
    </row>
    <row r="40" spans="1:95" ht="78.75" customHeight="1">
      <c r="A40" s="366">
        <v>9</v>
      </c>
      <c r="B40" s="366" t="s">
        <v>466</v>
      </c>
      <c r="C40" s="366" t="s">
        <v>465</v>
      </c>
      <c r="D40" s="366" t="s">
        <v>464</v>
      </c>
      <c r="F40" s="380" t="s">
        <v>463</v>
      </c>
      <c r="G40" s="382" t="s">
        <v>462</v>
      </c>
      <c r="H40" s="366" t="s">
        <v>166</v>
      </c>
      <c r="I40" s="96" t="s">
        <v>150</v>
      </c>
      <c r="J40" s="366">
        <v>2</v>
      </c>
      <c r="K40" s="345" t="str">
        <f>IF(J40&lt;=0,"",IF(J40=1,"Rara vez",IF(J40=2,"Improbable",IF(J40=3,"Posible",IF(J40=4,"Probable",IF(J40=5,"Casi Seguro"))))))</f>
        <v>Improbable</v>
      </c>
      <c r="L40" s="365">
        <f>IF(K40="","",IF(K40="Rara vez",0.2,IF(K40="Improbable",0.4,IF(K40="Posible",0.6,IF(K40="Probable",0.8,IF(K40="Casi seguro",1,))))))</f>
        <v>0.4</v>
      </c>
      <c r="M40" s="365" t="s">
        <v>130</v>
      </c>
      <c r="N40" s="365" t="s">
        <v>130</v>
      </c>
      <c r="O40" s="365" t="s">
        <v>130</v>
      </c>
      <c r="P40" s="365" t="s">
        <v>130</v>
      </c>
      <c r="Q40" s="365" t="s">
        <v>130</v>
      </c>
      <c r="R40" s="365" t="s">
        <v>129</v>
      </c>
      <c r="S40" s="365" t="s">
        <v>129</v>
      </c>
      <c r="T40" s="365" t="s">
        <v>129</v>
      </c>
      <c r="U40" s="365" t="s">
        <v>130</v>
      </c>
      <c r="V40" s="365" t="s">
        <v>130</v>
      </c>
      <c r="W40" s="365" t="s">
        <v>130</v>
      </c>
      <c r="X40" s="365" t="s">
        <v>130</v>
      </c>
      <c r="Y40" s="365" t="s">
        <v>129</v>
      </c>
      <c r="Z40" s="365" t="s">
        <v>129</v>
      </c>
      <c r="AA40" s="365" t="s">
        <v>130</v>
      </c>
      <c r="AB40" s="365" t="s">
        <v>129</v>
      </c>
      <c r="AC40" s="365" t="s">
        <v>130</v>
      </c>
      <c r="AD40" s="365" t="s">
        <v>129</v>
      </c>
      <c r="AE40" s="365" t="s">
        <v>129</v>
      </c>
      <c r="AF40" s="367">
        <f>IF(AB40="Si","19",COUNTIF(M40:AE41,"si"))</f>
        <v>11</v>
      </c>
      <c r="AG40" s="95">
        <f t="shared" ref="AG40:AG48" si="23">VALUE(IF(AF40&lt;=5,5,IF(AND(AF40&gt;5,AF40&lt;=11),10,IF(AF40&gt;11,20,0))))</f>
        <v>10</v>
      </c>
      <c r="AH40" s="345" t="str">
        <f>IF(AG40=5,"Moderado",IF(AG40=10,"Mayor",IF(AG40=20,"Catastrófico",0)))</f>
        <v>Mayor</v>
      </c>
      <c r="AI40" s="365">
        <f>IF(AH40="","",IF(AH40="Leve",0.2,IF(AH40="Menor",0.4,IF(AH40="Moderado",0.6,IF(AH40="Mayor",0.8,IF(AH40="Catastrófico",1,))))))</f>
        <v>0.8</v>
      </c>
      <c r="AJ40" s="345" t="str">
        <f>IF(OR(AND(K40="Rara vez",AH40="Moderado"),AND(K40="Improbable",AH40="Moderado")),"Moderado",IF(OR(AND(K40="Rara vez",AH40="Mayor"),AND(K40="Improbable",AH40="Mayor"),AND(K40="Posible",AH40="Moderado"),AND(K40="Probable",AH40="Moderado")),"Alta",IF(OR(AND(K40="Rara vez",AH40="Catastrófico"),AND(K40="Improbable",AH40="Catastrófico"),AND(K40="Posible",AH40="Catastrófico"),AND(K40="Probable",AH40="Catastrófico"),AND(K40="Casi seguro",AH40="Catastrófico"),AND(K40="Posible",AH40="Moderado"),AND(K40="Probable",AH40="Moderado"),AND(K40="Casi seguro",AH40="Moderado"),AND(K40="Posible",AH40="Mayor"),AND(K40="Probable",AH40="Mayor"),AND(K40="Casi seguro",AH40="Mayor")),"Extremo",)))</f>
        <v>Alta</v>
      </c>
      <c r="AK40" s="87">
        <v>1</v>
      </c>
      <c r="AL40" s="417" t="s">
        <v>461</v>
      </c>
      <c r="AM40" s="179" t="s">
        <v>127</v>
      </c>
      <c r="AN40" s="92">
        <f t="shared" si="16"/>
        <v>15</v>
      </c>
      <c r="AO40" s="92" t="s">
        <v>126</v>
      </c>
      <c r="AP40" s="92">
        <f t="shared" si="17"/>
        <v>15</v>
      </c>
      <c r="AQ40" s="92" t="s">
        <v>125</v>
      </c>
      <c r="AR40" s="92">
        <f t="shared" si="18"/>
        <v>15</v>
      </c>
      <c r="AS40" s="92" t="s">
        <v>164</v>
      </c>
      <c r="AT40" s="92">
        <f t="shared" si="19"/>
        <v>10</v>
      </c>
      <c r="AU40" s="92" t="s">
        <v>123</v>
      </c>
      <c r="AV40" s="92">
        <f t="shared" si="20"/>
        <v>15</v>
      </c>
      <c r="AW40" s="92" t="s">
        <v>122</v>
      </c>
      <c r="AX40" s="92">
        <f t="shared" si="21"/>
        <v>15</v>
      </c>
      <c r="AY40" s="92" t="s">
        <v>121</v>
      </c>
      <c r="AZ40" s="92">
        <f t="shared" si="22"/>
        <v>15</v>
      </c>
      <c r="BA40" s="103">
        <f t="shared" ref="BA40:BA68" si="24">SUM(AN40,AP40,AR40,AT40,AV40,AX40,AZ40)</f>
        <v>100</v>
      </c>
      <c r="BB40" s="92" t="str">
        <f t="shared" ref="BB40:BB68" si="25">IF(BA40&gt;=96,"Fuerte",IF(AND(BA40&gt;=86, BA40&lt;96),"Moderado",IF(BA40&lt;86,"Débil")))</f>
        <v>Fuerte</v>
      </c>
      <c r="BC40" s="92" t="s">
        <v>120</v>
      </c>
      <c r="BD40" s="92">
        <f t="shared" ref="BD40:BD68" si="26">VALUE(IF(OR(AND(BB40="Fuerte",BC40="Fuerte")),"100",IF(OR(AND(BB40="Fuerte",BC40="Moderado"),AND(BB40="Moderado",BC40="Fuerte"),AND(BB40="Moderado",BC40="Moderado")),"50",IF(OR(AND(BB40="Fuerte",BC40="Débil"),AND(BB40="Moderado",BC40="Débil"),AND(BB40="Débil",BC40="Fuerte"),AND(BB40="Débil",BC40="Moderado"),AND(BB40="Débil",BC40="Débil")),"0",))))</f>
        <v>100</v>
      </c>
      <c r="BE40" s="100" t="str">
        <f t="shared" ref="BE40:BE68" si="27">IF(BD40=100,"Fuerte",IF(BD40=50,"Moderado",IF(BD40=0,"Débil")))</f>
        <v>Fuerte</v>
      </c>
      <c r="BF40" s="374">
        <f>AVERAGE(BD40:BD45)</f>
        <v>100</v>
      </c>
      <c r="BG40" s="374" t="str">
        <f>IF(BF40=100,"Fuerte",IF(AND(BF40&lt;=99, BF40&gt;=50),"Moderado",IF(BF40&lt;50,"Débil")))</f>
        <v>Fuerte</v>
      </c>
      <c r="BH40" s="360">
        <f>IF(BG40="Fuerte",(J40-2),IF(BG40="Moderado",(J40-1), IF(BG40="Débil",((J40-0)))))</f>
        <v>0</v>
      </c>
      <c r="BI40" s="360" t="str">
        <f>IF(BH40&lt;=0,"Rara vez",IF(BH40=1,"Rara vez",IF(BH40=2,"Improbable",IF(BH40=3,"Posible",IF(BH40=4,"Probable",IF(BH40=5,"Casi Seguro"))))))</f>
        <v>Rara vez</v>
      </c>
      <c r="BJ40" s="365">
        <f>IF(BI40="","",IF(BI40="Rara vez",0.2,IF(BI40="Improbable",0.4,IF(BI40="Posible",0.6,IF(BI40="Probable",0.8,IF(BI40="Casi seguro",1,))))))</f>
        <v>0.2</v>
      </c>
      <c r="BK40" s="360" t="str">
        <f>IFERROR(IF(AG40=5,"Moderado",IF(AG40=10,"Mayor",IF(AG40=20,"Catastrófico",0))),"")</f>
        <v>Mayor</v>
      </c>
      <c r="BL40" s="365">
        <f>IF(AH40="","",IF(AH40="Moderado",0.6,IF(AH40="Mayor",0.8,IF(AH40="Catastrófico",1,))))</f>
        <v>0.8</v>
      </c>
      <c r="BM40" s="383" t="str">
        <f>IF(OR(AND(KBI40="Rara vez",BK40="Moderado"),AND(BI40="Improbable",BK40="Moderado")),"Moderado",IF(OR(AND(BI40="Rara vez",BK40="Mayor"),AND(BI40="Improbable",BK40="Mayor"),AND(BI40="Posible",BK40="Moderado"),AND(BI40="Probable",BK40="Moderado")),"Alta",IF(OR(AND(BI40="Rara vez",BK40="Catastrófico"),AND(BI40="Improbable",BK40="Catastrófico"),AND(BI40="Posible",BK40="Catastrófico"),AND(BI40="Probable",BK40="Catastrófico"),AND(BI40="Casi seguro",BK40="Catastrófico"),AND(BI40="Posible",BK40="Moderado"),AND(BI40="Probable",BK40="Moderado"),AND(BI40="Casi seguro",BK40="Moderado"),AND(BI40="Posible",BK40="Mayor"),AND(BI40="Probable",BK40="Mayor"),AND(BI40="Casi seguro",BK40="Mayor")),"Extremo",)))</f>
        <v>Alta</v>
      </c>
      <c r="BN40" s="100" t="s">
        <v>163</v>
      </c>
      <c r="BO40" s="193" t="s">
        <v>460</v>
      </c>
      <c r="BP40" s="192" t="s">
        <v>457</v>
      </c>
      <c r="BQ40" s="192" t="s">
        <v>456</v>
      </c>
      <c r="BR40" s="192" t="s">
        <v>455</v>
      </c>
      <c r="BS40" s="192" t="s">
        <v>454</v>
      </c>
      <c r="BT40" s="191" t="s">
        <v>453</v>
      </c>
      <c r="BU40" s="191" t="s">
        <v>452</v>
      </c>
      <c r="BV40" s="186"/>
      <c r="BW40" s="87"/>
      <c r="BX40" s="9"/>
      <c r="BY40" s="9"/>
      <c r="BZ40" s="9"/>
      <c r="CA40" s="9"/>
      <c r="CB40" s="9"/>
      <c r="CC40" s="9"/>
      <c r="CD40" s="9"/>
      <c r="CE40" s="9"/>
      <c r="CF40" s="9"/>
      <c r="CG40" s="9"/>
      <c r="CH40" s="9"/>
      <c r="CI40" s="9"/>
      <c r="CJ40" s="9"/>
      <c r="CK40" s="9"/>
      <c r="CL40" s="9"/>
      <c r="CM40" s="9"/>
      <c r="CN40" s="9"/>
      <c r="CO40" s="9"/>
      <c r="CP40" s="9"/>
      <c r="CQ40" s="9"/>
    </row>
    <row r="41" spans="1:95" ht="78.75" customHeight="1">
      <c r="A41" s="348"/>
      <c r="B41" s="348"/>
      <c r="C41" s="348"/>
      <c r="D41" s="348"/>
      <c r="E41" s="184" t="s">
        <v>459</v>
      </c>
      <c r="F41" s="381"/>
      <c r="G41" s="348"/>
      <c r="H41" s="348"/>
      <c r="I41" s="96" t="s">
        <v>139</v>
      </c>
      <c r="J41" s="368"/>
      <c r="K41" s="348"/>
      <c r="L41" s="348"/>
      <c r="M41" s="348"/>
      <c r="N41" s="348"/>
      <c r="O41" s="348"/>
      <c r="P41" s="348"/>
      <c r="Q41" s="348"/>
      <c r="R41" s="348"/>
      <c r="S41" s="348"/>
      <c r="T41" s="348"/>
      <c r="U41" s="348"/>
      <c r="V41" s="348"/>
      <c r="W41" s="348"/>
      <c r="X41" s="348"/>
      <c r="Y41" s="348"/>
      <c r="Z41" s="348"/>
      <c r="AA41" s="348"/>
      <c r="AB41" s="348"/>
      <c r="AC41" s="348"/>
      <c r="AD41" s="348"/>
      <c r="AE41" s="348"/>
      <c r="AF41" s="348"/>
      <c r="AG41" s="95">
        <f t="shared" si="23"/>
        <v>5</v>
      </c>
      <c r="AH41" s="348"/>
      <c r="AI41" s="348"/>
      <c r="AJ41" s="348"/>
      <c r="AK41" s="87">
        <v>2</v>
      </c>
      <c r="AL41" s="418"/>
      <c r="AM41" s="179" t="s">
        <v>127</v>
      </c>
      <c r="AN41" s="92">
        <f t="shared" si="16"/>
        <v>15</v>
      </c>
      <c r="AO41" s="92" t="s">
        <v>126</v>
      </c>
      <c r="AP41" s="92">
        <f t="shared" si="17"/>
        <v>15</v>
      </c>
      <c r="AQ41" s="92" t="s">
        <v>125</v>
      </c>
      <c r="AR41" s="92">
        <f t="shared" si="18"/>
        <v>15</v>
      </c>
      <c r="AS41" s="92" t="s">
        <v>124</v>
      </c>
      <c r="AT41" s="92">
        <f t="shared" si="19"/>
        <v>15</v>
      </c>
      <c r="AU41" s="92" t="s">
        <v>123</v>
      </c>
      <c r="AV41" s="92">
        <f t="shared" si="20"/>
        <v>15</v>
      </c>
      <c r="AW41" s="92" t="s">
        <v>122</v>
      </c>
      <c r="AX41" s="92">
        <f t="shared" si="21"/>
        <v>15</v>
      </c>
      <c r="AY41" s="92" t="s">
        <v>121</v>
      </c>
      <c r="AZ41" s="92">
        <f t="shared" si="22"/>
        <v>15</v>
      </c>
      <c r="BA41" s="103">
        <f t="shared" si="24"/>
        <v>105</v>
      </c>
      <c r="BB41" s="92" t="str">
        <f t="shared" si="25"/>
        <v>Fuerte</v>
      </c>
      <c r="BC41" s="92" t="s">
        <v>120</v>
      </c>
      <c r="BD41" s="92">
        <f t="shared" si="26"/>
        <v>100</v>
      </c>
      <c r="BE41" s="100" t="str">
        <f t="shared" si="27"/>
        <v>Fuerte</v>
      </c>
      <c r="BF41" s="348"/>
      <c r="BG41" s="348"/>
      <c r="BH41" s="348"/>
      <c r="BI41" s="348"/>
      <c r="BJ41" s="348"/>
      <c r="BK41" s="348"/>
      <c r="BL41" s="348"/>
      <c r="BM41" s="348"/>
      <c r="BN41" s="100" t="s">
        <v>163</v>
      </c>
      <c r="BO41" s="193" t="s">
        <v>458</v>
      </c>
      <c r="BP41" s="192" t="s">
        <v>457</v>
      </c>
      <c r="BQ41" s="192" t="s">
        <v>456</v>
      </c>
      <c r="BR41" s="192" t="s">
        <v>455</v>
      </c>
      <c r="BS41" s="192" t="s">
        <v>454</v>
      </c>
      <c r="BT41" s="191" t="s">
        <v>453</v>
      </c>
      <c r="BU41" s="191" t="s">
        <v>452</v>
      </c>
      <c r="BV41" s="186"/>
      <c r="BW41" s="87"/>
      <c r="BX41" s="9"/>
      <c r="BY41" s="9"/>
      <c r="BZ41" s="9"/>
      <c r="CA41" s="9"/>
      <c r="CB41" s="9"/>
      <c r="CC41" s="9"/>
      <c r="CD41" s="9"/>
      <c r="CE41" s="9"/>
      <c r="CF41" s="9"/>
      <c r="CG41" s="9"/>
      <c r="CH41" s="9"/>
      <c r="CI41" s="9"/>
      <c r="CJ41" s="9"/>
      <c r="CK41" s="9"/>
      <c r="CL41" s="9"/>
      <c r="CM41" s="9"/>
      <c r="CN41" s="9"/>
      <c r="CO41" s="9"/>
      <c r="CP41" s="9"/>
      <c r="CQ41" s="9"/>
    </row>
    <row r="42" spans="1:95" ht="78.75" customHeight="1">
      <c r="A42" s="348"/>
      <c r="B42" s="348"/>
      <c r="C42" s="348"/>
      <c r="D42" s="348"/>
      <c r="E42" s="184" t="s">
        <v>451</v>
      </c>
      <c r="F42" s="184" t="s">
        <v>450</v>
      </c>
      <c r="G42" s="348"/>
      <c r="H42" s="348"/>
      <c r="I42" s="96" t="s">
        <v>140</v>
      </c>
      <c r="J42" s="368"/>
      <c r="K42" s="348"/>
      <c r="L42" s="348"/>
      <c r="M42" s="348"/>
      <c r="N42" s="348"/>
      <c r="O42" s="348"/>
      <c r="P42" s="348"/>
      <c r="Q42" s="348"/>
      <c r="R42" s="348"/>
      <c r="S42" s="348"/>
      <c r="T42" s="348"/>
      <c r="U42" s="348"/>
      <c r="V42" s="348"/>
      <c r="W42" s="348"/>
      <c r="X42" s="348"/>
      <c r="Y42" s="348"/>
      <c r="Z42" s="348"/>
      <c r="AA42" s="348"/>
      <c r="AB42" s="348"/>
      <c r="AC42" s="348"/>
      <c r="AD42" s="348"/>
      <c r="AE42" s="348"/>
      <c r="AF42" s="348"/>
      <c r="AG42" s="95">
        <f t="shared" si="23"/>
        <v>5</v>
      </c>
      <c r="AH42" s="348"/>
      <c r="AI42" s="348"/>
      <c r="AJ42" s="348"/>
      <c r="AK42" s="87">
        <v>3</v>
      </c>
      <c r="AL42" s="180" t="s">
        <v>449</v>
      </c>
      <c r="AM42" s="182" t="s">
        <v>127</v>
      </c>
      <c r="AN42" s="92">
        <f t="shared" si="16"/>
        <v>15</v>
      </c>
      <c r="AO42" s="92" t="s">
        <v>126</v>
      </c>
      <c r="AP42" s="92">
        <f t="shared" si="17"/>
        <v>15</v>
      </c>
      <c r="AQ42" s="92" t="s">
        <v>125</v>
      </c>
      <c r="AR42" s="92">
        <f t="shared" si="18"/>
        <v>15</v>
      </c>
      <c r="AS42" s="92" t="s">
        <v>124</v>
      </c>
      <c r="AT42" s="92">
        <f t="shared" si="19"/>
        <v>15</v>
      </c>
      <c r="AU42" s="92" t="s">
        <v>123</v>
      </c>
      <c r="AV42" s="92">
        <f t="shared" si="20"/>
        <v>15</v>
      </c>
      <c r="AW42" s="92" t="s">
        <v>122</v>
      </c>
      <c r="AX42" s="92">
        <f t="shared" si="21"/>
        <v>15</v>
      </c>
      <c r="AY42" s="92" t="s">
        <v>121</v>
      </c>
      <c r="AZ42" s="92">
        <f t="shared" si="22"/>
        <v>15</v>
      </c>
      <c r="BA42" s="103">
        <f t="shared" si="24"/>
        <v>105</v>
      </c>
      <c r="BB42" s="92" t="str">
        <f t="shared" si="25"/>
        <v>Fuerte</v>
      </c>
      <c r="BC42" s="92" t="s">
        <v>120</v>
      </c>
      <c r="BD42" s="92">
        <f t="shared" si="26"/>
        <v>100</v>
      </c>
      <c r="BE42" s="100" t="str">
        <f t="shared" si="27"/>
        <v>Fuerte</v>
      </c>
      <c r="BF42" s="348"/>
      <c r="BG42" s="348"/>
      <c r="BH42" s="348"/>
      <c r="BI42" s="348"/>
      <c r="BJ42" s="348"/>
      <c r="BK42" s="348"/>
      <c r="BL42" s="348"/>
      <c r="BM42" s="348"/>
      <c r="BN42" s="100" t="s">
        <v>163</v>
      </c>
      <c r="BO42" s="189"/>
      <c r="BP42" s="188"/>
      <c r="BQ42" s="188"/>
      <c r="BR42" s="188"/>
      <c r="BS42" s="188"/>
      <c r="BT42" s="187"/>
      <c r="BU42" s="187"/>
      <c r="BV42" s="186"/>
      <c r="BW42" s="87"/>
      <c r="BX42" s="9"/>
      <c r="BY42" s="9"/>
      <c r="BZ42" s="9"/>
      <c r="CA42" s="9"/>
      <c r="CB42" s="9"/>
      <c r="CC42" s="9"/>
      <c r="CD42" s="9"/>
      <c r="CE42" s="9"/>
      <c r="CF42" s="9"/>
      <c r="CG42" s="9"/>
      <c r="CH42" s="9"/>
      <c r="CI42" s="9"/>
      <c r="CJ42" s="9"/>
      <c r="CK42" s="9"/>
      <c r="CL42" s="9"/>
      <c r="CM42" s="9"/>
      <c r="CN42" s="9"/>
      <c r="CO42" s="9"/>
      <c r="CP42" s="9"/>
      <c r="CQ42" s="9"/>
    </row>
    <row r="43" spans="1:95" ht="78.75" customHeight="1">
      <c r="A43" s="348"/>
      <c r="B43" s="348"/>
      <c r="C43" s="348"/>
      <c r="D43" s="348"/>
      <c r="E43" s="190" t="s">
        <v>448</v>
      </c>
      <c r="F43" s="184" t="s">
        <v>447</v>
      </c>
      <c r="G43" s="348"/>
      <c r="H43" s="348"/>
      <c r="I43" s="96"/>
      <c r="J43" s="36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95">
        <f t="shared" si="23"/>
        <v>5</v>
      </c>
      <c r="AH43" s="348"/>
      <c r="AI43" s="348"/>
      <c r="AJ43" s="348"/>
      <c r="AK43" s="87">
        <v>4</v>
      </c>
      <c r="AL43" s="180" t="s">
        <v>446</v>
      </c>
      <c r="AM43" s="182" t="s">
        <v>127</v>
      </c>
      <c r="AN43" s="92">
        <f t="shared" si="16"/>
        <v>15</v>
      </c>
      <c r="AO43" s="92" t="s">
        <v>126</v>
      </c>
      <c r="AP43" s="92">
        <f t="shared" si="17"/>
        <v>15</v>
      </c>
      <c r="AQ43" s="92" t="s">
        <v>125</v>
      </c>
      <c r="AR43" s="92">
        <f t="shared" si="18"/>
        <v>15</v>
      </c>
      <c r="AS43" s="92" t="s">
        <v>124</v>
      </c>
      <c r="AT43" s="92">
        <f t="shared" si="19"/>
        <v>15</v>
      </c>
      <c r="AU43" s="92" t="s">
        <v>123</v>
      </c>
      <c r="AV43" s="92">
        <f t="shared" si="20"/>
        <v>15</v>
      </c>
      <c r="AW43" s="92" t="s">
        <v>122</v>
      </c>
      <c r="AX43" s="92">
        <f t="shared" si="21"/>
        <v>15</v>
      </c>
      <c r="AY43" s="92" t="s">
        <v>121</v>
      </c>
      <c r="AZ43" s="92">
        <f t="shared" si="22"/>
        <v>15</v>
      </c>
      <c r="BA43" s="103">
        <f t="shared" si="24"/>
        <v>105</v>
      </c>
      <c r="BB43" s="92" t="str">
        <f t="shared" si="25"/>
        <v>Fuerte</v>
      </c>
      <c r="BC43" s="92" t="s">
        <v>120</v>
      </c>
      <c r="BD43" s="92">
        <f t="shared" si="26"/>
        <v>100</v>
      </c>
      <c r="BE43" s="100" t="str">
        <f t="shared" si="27"/>
        <v>Fuerte</v>
      </c>
      <c r="BF43" s="348"/>
      <c r="BG43" s="348"/>
      <c r="BH43" s="348"/>
      <c r="BI43" s="348"/>
      <c r="BJ43" s="348"/>
      <c r="BK43" s="348"/>
      <c r="BL43" s="348"/>
      <c r="BM43" s="348"/>
      <c r="BN43" s="100" t="s">
        <v>163</v>
      </c>
      <c r="BO43" s="189"/>
      <c r="BP43" s="188"/>
      <c r="BQ43" s="188"/>
      <c r="BR43" s="188"/>
      <c r="BS43" s="188"/>
      <c r="BT43" s="187"/>
      <c r="BU43" s="187"/>
      <c r="BV43" s="186"/>
      <c r="BW43" s="87"/>
      <c r="BX43" s="9"/>
      <c r="BY43" s="9"/>
      <c r="BZ43" s="9"/>
      <c r="CA43" s="9"/>
      <c r="CB43" s="9"/>
      <c r="CC43" s="9"/>
      <c r="CD43" s="9"/>
      <c r="CE43" s="9"/>
      <c r="CF43" s="9"/>
      <c r="CG43" s="9"/>
      <c r="CH43" s="9"/>
      <c r="CI43" s="9"/>
      <c r="CJ43" s="9"/>
      <c r="CK43" s="9"/>
      <c r="CL43" s="9"/>
      <c r="CM43" s="9"/>
      <c r="CN43" s="9"/>
      <c r="CO43" s="9"/>
      <c r="CP43" s="9"/>
      <c r="CQ43" s="9"/>
    </row>
    <row r="44" spans="1:95" ht="78.75" customHeight="1">
      <c r="A44" s="348"/>
      <c r="B44" s="348"/>
      <c r="C44" s="348"/>
      <c r="D44" s="348"/>
      <c r="E44" s="185" t="s">
        <v>445</v>
      </c>
      <c r="F44" s="184" t="s">
        <v>444</v>
      </c>
      <c r="G44" s="348"/>
      <c r="H44" s="348"/>
      <c r="I44" s="96"/>
      <c r="J44" s="368"/>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95">
        <f t="shared" si="23"/>
        <v>5</v>
      </c>
      <c r="AH44" s="348"/>
      <c r="AI44" s="348"/>
      <c r="AJ44" s="348"/>
      <c r="AK44" s="87">
        <v>5</v>
      </c>
      <c r="AL44" s="183" t="s">
        <v>443</v>
      </c>
      <c r="AM44" s="182" t="s">
        <v>127</v>
      </c>
      <c r="AN44" s="92">
        <f t="shared" si="16"/>
        <v>15</v>
      </c>
      <c r="AO44" s="92" t="s">
        <v>126</v>
      </c>
      <c r="AP44" s="92">
        <f t="shared" si="17"/>
        <v>15</v>
      </c>
      <c r="AQ44" s="92" t="s">
        <v>125</v>
      </c>
      <c r="AR44" s="92">
        <f t="shared" si="18"/>
        <v>15</v>
      </c>
      <c r="AS44" s="92" t="s">
        <v>124</v>
      </c>
      <c r="AT44" s="92">
        <f t="shared" si="19"/>
        <v>15</v>
      </c>
      <c r="AU44" s="92" t="s">
        <v>123</v>
      </c>
      <c r="AV44" s="92">
        <f t="shared" si="20"/>
        <v>15</v>
      </c>
      <c r="AW44" s="92" t="s">
        <v>122</v>
      </c>
      <c r="AX44" s="92">
        <f t="shared" si="21"/>
        <v>15</v>
      </c>
      <c r="AY44" s="92" t="s">
        <v>121</v>
      </c>
      <c r="AZ44" s="92">
        <f t="shared" si="22"/>
        <v>15</v>
      </c>
      <c r="BA44" s="103">
        <f t="shared" si="24"/>
        <v>105</v>
      </c>
      <c r="BB44" s="92" t="str">
        <f t="shared" si="25"/>
        <v>Fuerte</v>
      </c>
      <c r="BC44" s="92" t="s">
        <v>120</v>
      </c>
      <c r="BD44" s="92">
        <f t="shared" si="26"/>
        <v>100</v>
      </c>
      <c r="BE44" s="100" t="str">
        <f t="shared" si="27"/>
        <v>Fuerte</v>
      </c>
      <c r="BF44" s="348"/>
      <c r="BG44" s="348"/>
      <c r="BH44" s="348"/>
      <c r="BI44" s="348"/>
      <c r="BJ44" s="348"/>
      <c r="BK44" s="348"/>
      <c r="BL44" s="348"/>
      <c r="BM44" s="348"/>
      <c r="BN44" s="100"/>
      <c r="BO44" s="181"/>
      <c r="BP44" s="181"/>
      <c r="BQ44" s="181"/>
      <c r="BR44" s="181"/>
      <c r="BS44" s="181"/>
      <c r="BT44" s="181"/>
      <c r="BU44" s="181"/>
      <c r="BV44" s="87"/>
      <c r="BW44" s="87"/>
      <c r="BX44" s="9"/>
      <c r="BY44" s="9"/>
      <c r="BZ44" s="9"/>
      <c r="CA44" s="9"/>
      <c r="CB44" s="9"/>
      <c r="CC44" s="9"/>
      <c r="CD44" s="9"/>
      <c r="CE44" s="9"/>
      <c r="CF44" s="9"/>
      <c r="CG44" s="9"/>
      <c r="CH44" s="9"/>
      <c r="CI44" s="9"/>
      <c r="CJ44" s="9"/>
      <c r="CK44" s="9"/>
      <c r="CL44" s="9"/>
      <c r="CM44" s="9"/>
      <c r="CN44" s="9"/>
      <c r="CO44" s="9"/>
      <c r="CP44" s="9"/>
      <c r="CQ44" s="9"/>
    </row>
    <row r="45" spans="1:95" ht="78.75" customHeight="1">
      <c r="A45" s="328"/>
      <c r="B45" s="328"/>
      <c r="C45" s="328"/>
      <c r="D45" s="328"/>
      <c r="E45" s="130"/>
      <c r="F45" s="130"/>
      <c r="G45" s="328"/>
      <c r="H45" s="328"/>
      <c r="I45" s="96"/>
      <c r="J45" s="357"/>
      <c r="K45" s="328"/>
      <c r="L45" s="328"/>
      <c r="M45" s="328"/>
      <c r="N45" s="328"/>
      <c r="O45" s="328"/>
      <c r="P45" s="328"/>
      <c r="Q45" s="328"/>
      <c r="R45" s="328"/>
      <c r="S45" s="328"/>
      <c r="T45" s="328"/>
      <c r="U45" s="328"/>
      <c r="V45" s="328"/>
      <c r="W45" s="328"/>
      <c r="X45" s="328"/>
      <c r="Y45" s="328"/>
      <c r="Z45" s="328"/>
      <c r="AA45" s="328"/>
      <c r="AB45" s="328"/>
      <c r="AC45" s="328"/>
      <c r="AD45" s="328"/>
      <c r="AE45" s="328"/>
      <c r="AF45" s="328"/>
      <c r="AG45" s="95">
        <f t="shared" si="23"/>
        <v>5</v>
      </c>
      <c r="AH45" s="328"/>
      <c r="AI45" s="328"/>
      <c r="AJ45" s="328"/>
      <c r="AK45" s="87">
        <v>6</v>
      </c>
      <c r="AL45" s="180" t="s">
        <v>442</v>
      </c>
      <c r="AM45" s="179" t="s">
        <v>127</v>
      </c>
      <c r="AN45" s="92">
        <f t="shared" si="16"/>
        <v>15</v>
      </c>
      <c r="AO45" s="92" t="s">
        <v>126</v>
      </c>
      <c r="AP45" s="92">
        <f t="shared" si="17"/>
        <v>15</v>
      </c>
      <c r="AQ45" s="92" t="s">
        <v>125</v>
      </c>
      <c r="AR45" s="92">
        <f t="shared" si="18"/>
        <v>15</v>
      </c>
      <c r="AS45" s="92" t="s">
        <v>124</v>
      </c>
      <c r="AT45" s="92">
        <f t="shared" si="19"/>
        <v>15</v>
      </c>
      <c r="AU45" s="92" t="s">
        <v>123</v>
      </c>
      <c r="AV45" s="92">
        <f t="shared" si="20"/>
        <v>15</v>
      </c>
      <c r="AW45" s="92" t="s">
        <v>122</v>
      </c>
      <c r="AX45" s="92">
        <f t="shared" si="21"/>
        <v>15</v>
      </c>
      <c r="AY45" s="92" t="s">
        <v>121</v>
      </c>
      <c r="AZ45" s="92">
        <f t="shared" si="22"/>
        <v>15</v>
      </c>
      <c r="BA45" s="103">
        <f t="shared" si="24"/>
        <v>105</v>
      </c>
      <c r="BB45" s="92" t="str">
        <f t="shared" si="25"/>
        <v>Fuerte</v>
      </c>
      <c r="BC45" s="92" t="s">
        <v>120</v>
      </c>
      <c r="BD45" s="92">
        <f t="shared" si="26"/>
        <v>100</v>
      </c>
      <c r="BE45" s="100" t="str">
        <f t="shared" si="27"/>
        <v>Fuerte</v>
      </c>
      <c r="BF45" s="328"/>
      <c r="BG45" s="328"/>
      <c r="BH45" s="328"/>
      <c r="BI45" s="328"/>
      <c r="BJ45" s="328"/>
      <c r="BK45" s="328"/>
      <c r="BL45" s="328"/>
      <c r="BM45" s="328"/>
      <c r="BN45" s="100"/>
      <c r="BO45" s="87"/>
      <c r="BP45" s="87"/>
      <c r="BQ45" s="87"/>
      <c r="BR45" s="87"/>
      <c r="BS45" s="87"/>
      <c r="BT45" s="125"/>
      <c r="BU45" s="125"/>
      <c r="BV45" s="87"/>
      <c r="BW45" s="87"/>
      <c r="BX45" s="9"/>
      <c r="BY45" s="9"/>
      <c r="BZ45" s="9"/>
      <c r="CA45" s="9"/>
      <c r="CB45" s="9"/>
      <c r="CC45" s="9"/>
      <c r="CD45" s="9"/>
      <c r="CE45" s="9"/>
      <c r="CF45" s="9"/>
      <c r="CG45" s="9"/>
      <c r="CH45" s="9"/>
      <c r="CI45" s="9"/>
      <c r="CJ45" s="9"/>
      <c r="CK45" s="9"/>
      <c r="CL45" s="9"/>
      <c r="CM45" s="9"/>
      <c r="CN45" s="9"/>
      <c r="CO45" s="9"/>
      <c r="CP45" s="9"/>
      <c r="CQ45" s="9"/>
    </row>
    <row r="46" spans="1:95" ht="69.75" customHeight="1">
      <c r="A46" s="366">
        <v>10</v>
      </c>
      <c r="B46" s="366" t="s">
        <v>363</v>
      </c>
      <c r="C46" s="366" t="s">
        <v>362</v>
      </c>
      <c r="D46" s="366" t="s">
        <v>361</v>
      </c>
      <c r="E46" s="145" t="s">
        <v>441</v>
      </c>
      <c r="F46" s="156" t="s">
        <v>440</v>
      </c>
      <c r="G46" s="366" t="s">
        <v>439</v>
      </c>
      <c r="H46" s="366" t="s">
        <v>166</v>
      </c>
      <c r="I46" s="156" t="s">
        <v>150</v>
      </c>
      <c r="J46" s="366">
        <v>1</v>
      </c>
      <c r="K46" s="345" t="str">
        <f>IF(J46&lt;=0,"",IF(J46=1,"Rara vez",IF(J46=2,"Improbable",IF(J46=3,"Posible",IF(J46=4,"Probable",IF(J46=5,"Casi Seguro"))))))</f>
        <v>Rara vez</v>
      </c>
      <c r="L46" s="365">
        <f>IF(K46="","",IF(K46="Rara vez",0.2,IF(K46="Improbable",0.4,IF(K46="Posible",0.6,IF(K46="Probable",0.8,IF(K46="Casi seguro",1,))))))</f>
        <v>0.2</v>
      </c>
      <c r="M46" s="365" t="s">
        <v>130</v>
      </c>
      <c r="N46" s="365" t="s">
        <v>130</v>
      </c>
      <c r="O46" s="365" t="s">
        <v>129</v>
      </c>
      <c r="P46" s="365" t="s">
        <v>129</v>
      </c>
      <c r="Q46" s="365" t="s">
        <v>129</v>
      </c>
      <c r="R46" s="365" t="s">
        <v>130</v>
      </c>
      <c r="S46" s="365" t="s">
        <v>130</v>
      </c>
      <c r="T46" s="365" t="s">
        <v>130</v>
      </c>
      <c r="U46" s="365" t="s">
        <v>130</v>
      </c>
      <c r="V46" s="365" t="s">
        <v>130</v>
      </c>
      <c r="W46" s="365" t="s">
        <v>130</v>
      </c>
      <c r="X46" s="365" t="s">
        <v>130</v>
      </c>
      <c r="Y46" s="365" t="s">
        <v>130</v>
      </c>
      <c r="Z46" s="365" t="s">
        <v>130</v>
      </c>
      <c r="AA46" s="365" t="s">
        <v>129</v>
      </c>
      <c r="AB46" s="365" t="s">
        <v>129</v>
      </c>
      <c r="AC46" s="365" t="s">
        <v>129</v>
      </c>
      <c r="AD46" s="365" t="s">
        <v>129</v>
      </c>
      <c r="AE46" s="365" t="s">
        <v>129</v>
      </c>
      <c r="AF46" s="367">
        <f>IF(AB46="Si","19",COUNTIF(M46:AE47,"si"))</f>
        <v>11</v>
      </c>
      <c r="AG46" s="95">
        <f t="shared" si="23"/>
        <v>10</v>
      </c>
      <c r="AH46" s="345" t="str">
        <f>IF(AG46=5,"Moderado",IF(AG46=10,"Mayor",IF(AG46=20,"Catastrófico",0)))</f>
        <v>Mayor</v>
      </c>
      <c r="AI46" s="365">
        <f>IF(AH46="","",IF(AH46="Leve",0.2,IF(AH46="Menor",0.4,IF(AH46="Moderado",0.6,IF(AH46="Mayor",0.8,IF(AH46="Catastrófico",1,))))))</f>
        <v>0.8</v>
      </c>
      <c r="AJ46" s="345" t="str">
        <f>IF(OR(AND(K46="Rara vez",AH46="Moderado"),AND(K46="Improbable",AH46="Moderado")),"Moderado",IF(OR(AND(K46="Rara vez",AH46="Mayor"),AND(K46="Improbable",AH46="Mayor"),AND(K46="Posible",AH46="Moderado"),AND(K46="Probable",AH46="Moderado")),"Alta",IF(OR(AND(K46="Rara vez",AH46="Catastrófico"),AND(K46="Improbable",AH46="Catastrófico"),AND(K46="Posible",AH46="Catastrófico"),AND(K46="Probable",AH46="Catastrófico"),AND(K46="Casi seguro",AH46="Catastrófico"),AND(K46="Posible",AH46="Moderado"),AND(K46="Probable",AH46="Moderado"),AND(K46="Casi seguro",AH46="Moderado"),AND(K46="Posible",AH46="Mayor"),AND(K46="Probable",AH46="Mayor"),AND(K46="Casi seguro",AH46="Mayor")),"Extremo",)))</f>
        <v>Alta</v>
      </c>
      <c r="AK46" s="87">
        <v>1</v>
      </c>
      <c r="AL46" s="173" t="s">
        <v>438</v>
      </c>
      <c r="AM46" s="92" t="s">
        <v>127</v>
      </c>
      <c r="AN46" s="92">
        <f t="shared" si="16"/>
        <v>15</v>
      </c>
      <c r="AO46" s="92" t="s">
        <v>126</v>
      </c>
      <c r="AP46" s="92">
        <f t="shared" si="17"/>
        <v>15</v>
      </c>
      <c r="AQ46" s="92" t="s">
        <v>125</v>
      </c>
      <c r="AR46" s="92">
        <f t="shared" si="18"/>
        <v>15</v>
      </c>
      <c r="AS46" s="92" t="s">
        <v>124</v>
      </c>
      <c r="AT46" s="92">
        <f t="shared" si="19"/>
        <v>15</v>
      </c>
      <c r="AU46" s="92" t="s">
        <v>123</v>
      </c>
      <c r="AV46" s="92">
        <f t="shared" si="20"/>
        <v>15</v>
      </c>
      <c r="AW46" s="92" t="s">
        <v>122</v>
      </c>
      <c r="AX46" s="92">
        <f t="shared" si="21"/>
        <v>15</v>
      </c>
      <c r="AY46" s="92" t="s">
        <v>121</v>
      </c>
      <c r="AZ46" s="92">
        <f t="shared" si="22"/>
        <v>15</v>
      </c>
      <c r="BA46" s="103">
        <f t="shared" si="24"/>
        <v>105</v>
      </c>
      <c r="BB46" s="92" t="str">
        <f t="shared" si="25"/>
        <v>Fuerte</v>
      </c>
      <c r="BC46" s="92" t="s">
        <v>120</v>
      </c>
      <c r="BD46" s="92">
        <f t="shared" si="26"/>
        <v>100</v>
      </c>
      <c r="BE46" s="100" t="str">
        <f t="shared" si="27"/>
        <v>Fuerte</v>
      </c>
      <c r="BF46" s="374">
        <f>AVERAGE(BD46:BD50)</f>
        <v>60</v>
      </c>
      <c r="BG46" s="374" t="str">
        <f>IF(BF46=100,"Fuerte",IF(AND(BF46&lt;=99, BF46&gt;=50),"Moderado",IF(BF46&lt;50,"Débil")))</f>
        <v>Moderado</v>
      </c>
      <c r="BH46" s="360">
        <f>IF(BG46="Fuerte",(J46-2),IF(BG46="Moderado",(J46-1), IF(BG46="Débil",((J46-0)))))</f>
        <v>0</v>
      </c>
      <c r="BI46" s="360" t="str">
        <f>IF(BH46&lt;=0,"Rara vez",IF(BH46=1,"Rara vez",IF(BH46=2,"Improbable",IF(BH46=3,"Posible",IF(BH46=4,"Probable",IF(BH46=5,"Casi Seguro"))))))</f>
        <v>Rara vez</v>
      </c>
      <c r="BJ46" s="365">
        <f>IF(BI46="","",IF(BI46="Rara vez",0.2,IF(BI46="Improbable",0.4,IF(BI46="Posible",0.6,IF(BI46="Probable",0.8,IF(BI46="Casi seguro",1,))))))</f>
        <v>0.2</v>
      </c>
      <c r="BK46" s="360" t="str">
        <f>IFERROR(IF(AG46=5,"Moderado",IF(AG46=10,"Mayor",IF(AG46=20,"Catastrófico",0))),"")</f>
        <v>Mayor</v>
      </c>
      <c r="BL46" s="365">
        <f>IF(AH46="","",IF(AH46="Moderado",0.6,IF(AH46="Mayor",0.8,IF(AH46="Catastrófico",1,))))</f>
        <v>0.8</v>
      </c>
      <c r="BM46" s="360" t="str">
        <f>IF(OR(AND(KBI46="Rara vez",BK46="Moderado"),AND(BI46="Improbable",BK46="Moderado")),"Moderado",IF(OR(AND(BI46="Rara vez",BK46="Mayor"),AND(BI46="Improbable",BK46="Mayor"),AND(BI46="Posible",BK46="Moderado"),AND(BI46="Probable",BK46="Moderado")),"Alta",IF(OR(AND(BI46="Rara vez",BK46="Catastrófico"),AND(BI46="Improbable",BK46="Catastrófico"),AND(BI46="Posible",BK46="Catastrófico"),AND(BI46="Probable",BK46="Catastrófico"),AND(BI46="Casi seguro",BK46="Catastrófico"),AND(BI46="Posible",BK46="Moderado"),AND(BI46="Probable",BK46="Moderado"),AND(BI46="Casi seguro",BK46="Moderado"),AND(BI46="Posible",BK46="Mayor"),AND(BI46="Probable",BK46="Mayor"),AND(BI46="Casi seguro",BK46="Mayor")),"Extremo",)))</f>
        <v>Alta</v>
      </c>
      <c r="BN46" s="100" t="s">
        <v>163</v>
      </c>
      <c r="BO46" s="146" t="s">
        <v>437</v>
      </c>
      <c r="BP46" s="159" t="s">
        <v>436</v>
      </c>
      <c r="BQ46" s="159" t="s">
        <v>416</v>
      </c>
      <c r="BR46" s="159" t="s">
        <v>415</v>
      </c>
      <c r="BS46" s="159" t="s">
        <v>390</v>
      </c>
      <c r="BT46" s="140" t="s">
        <v>382</v>
      </c>
      <c r="BU46" s="140" t="s">
        <v>341</v>
      </c>
      <c r="BV46" s="96"/>
      <c r="BW46" s="87"/>
      <c r="BX46" s="9"/>
      <c r="BY46" s="9"/>
      <c r="BZ46" s="9"/>
      <c r="CA46" s="9"/>
      <c r="CB46" s="9"/>
      <c r="CC46" s="9"/>
      <c r="CD46" s="9"/>
      <c r="CE46" s="9"/>
      <c r="CF46" s="9"/>
      <c r="CG46" s="9"/>
      <c r="CH46" s="9"/>
      <c r="CI46" s="9"/>
      <c r="CJ46" s="9"/>
      <c r="CK46" s="9"/>
      <c r="CL46" s="9"/>
      <c r="CM46" s="9"/>
      <c r="CN46" s="9"/>
      <c r="CO46" s="9"/>
      <c r="CP46" s="9"/>
      <c r="CQ46" s="9"/>
    </row>
    <row r="47" spans="1:95" ht="78.75" customHeight="1">
      <c r="A47" s="348"/>
      <c r="B47" s="348"/>
      <c r="C47" s="348"/>
      <c r="D47" s="348"/>
      <c r="E47" s="145" t="s">
        <v>435</v>
      </c>
      <c r="F47" s="178"/>
      <c r="G47" s="348"/>
      <c r="H47" s="348"/>
      <c r="I47" s="156" t="s">
        <v>189</v>
      </c>
      <c r="J47" s="368"/>
      <c r="K47" s="348"/>
      <c r="L47" s="348"/>
      <c r="M47" s="348"/>
      <c r="N47" s="348"/>
      <c r="O47" s="348"/>
      <c r="P47" s="348"/>
      <c r="Q47" s="348"/>
      <c r="R47" s="348"/>
      <c r="S47" s="348"/>
      <c r="T47" s="348"/>
      <c r="U47" s="348"/>
      <c r="V47" s="348"/>
      <c r="W47" s="348"/>
      <c r="X47" s="348"/>
      <c r="Y47" s="348"/>
      <c r="Z47" s="348"/>
      <c r="AA47" s="348"/>
      <c r="AB47" s="348"/>
      <c r="AC47" s="348"/>
      <c r="AD47" s="348"/>
      <c r="AE47" s="348"/>
      <c r="AF47" s="348"/>
      <c r="AG47" s="95">
        <f t="shared" si="23"/>
        <v>5</v>
      </c>
      <c r="AH47" s="348"/>
      <c r="AI47" s="348"/>
      <c r="AJ47" s="348"/>
      <c r="AK47" s="87">
        <v>2</v>
      </c>
      <c r="AL47" s="173" t="s">
        <v>434</v>
      </c>
      <c r="AM47" s="92" t="s">
        <v>127</v>
      </c>
      <c r="AN47" s="92">
        <f t="shared" si="16"/>
        <v>15</v>
      </c>
      <c r="AO47" s="92" t="s">
        <v>126</v>
      </c>
      <c r="AP47" s="92">
        <f t="shared" si="17"/>
        <v>15</v>
      </c>
      <c r="AQ47" s="92" t="s">
        <v>125</v>
      </c>
      <c r="AR47" s="92">
        <f t="shared" si="18"/>
        <v>15</v>
      </c>
      <c r="AS47" s="92" t="s">
        <v>124</v>
      </c>
      <c r="AT47" s="92">
        <f t="shared" si="19"/>
        <v>15</v>
      </c>
      <c r="AU47" s="92" t="s">
        <v>123</v>
      </c>
      <c r="AV47" s="92">
        <f t="shared" si="20"/>
        <v>15</v>
      </c>
      <c r="AW47" s="92" t="s">
        <v>122</v>
      </c>
      <c r="AX47" s="92">
        <f t="shared" si="21"/>
        <v>15</v>
      </c>
      <c r="AY47" s="92" t="s">
        <v>121</v>
      </c>
      <c r="AZ47" s="92">
        <f t="shared" si="22"/>
        <v>15</v>
      </c>
      <c r="BA47" s="103">
        <f t="shared" si="24"/>
        <v>105</v>
      </c>
      <c r="BB47" s="92" t="str">
        <f t="shared" si="25"/>
        <v>Fuerte</v>
      </c>
      <c r="BC47" s="92" t="s">
        <v>120</v>
      </c>
      <c r="BD47" s="92">
        <f t="shared" si="26"/>
        <v>100</v>
      </c>
      <c r="BE47" s="100" t="str">
        <f t="shared" si="27"/>
        <v>Fuerte</v>
      </c>
      <c r="BF47" s="348"/>
      <c r="BG47" s="348"/>
      <c r="BH47" s="348"/>
      <c r="BI47" s="348"/>
      <c r="BJ47" s="348"/>
      <c r="BK47" s="348"/>
      <c r="BL47" s="348"/>
      <c r="BM47" s="348"/>
      <c r="BN47" s="100" t="s">
        <v>163</v>
      </c>
      <c r="BO47" s="146" t="s">
        <v>433</v>
      </c>
      <c r="BP47" s="159" t="s">
        <v>432</v>
      </c>
      <c r="BQ47" s="159" t="s">
        <v>421</v>
      </c>
      <c r="BR47" s="159" t="s">
        <v>426</v>
      </c>
      <c r="BS47" s="159" t="s">
        <v>414</v>
      </c>
      <c r="BT47" s="140" t="s">
        <v>382</v>
      </c>
      <c r="BU47" s="140" t="s">
        <v>341</v>
      </c>
      <c r="BV47" s="96"/>
      <c r="BW47" s="87"/>
      <c r="BX47" s="9"/>
      <c r="BY47" s="9"/>
      <c r="BZ47" s="9"/>
      <c r="CA47" s="9"/>
      <c r="CB47" s="9"/>
      <c r="CC47" s="9"/>
      <c r="CD47" s="9"/>
      <c r="CE47" s="9"/>
      <c r="CF47" s="9"/>
      <c r="CG47" s="9"/>
      <c r="CH47" s="9"/>
      <c r="CI47" s="9"/>
      <c r="CJ47" s="9"/>
      <c r="CK47" s="9"/>
      <c r="CL47" s="9"/>
      <c r="CM47" s="9"/>
      <c r="CN47" s="9"/>
      <c r="CO47" s="9"/>
      <c r="CP47" s="9"/>
      <c r="CQ47" s="9"/>
    </row>
    <row r="48" spans="1:95" ht="78.75" customHeight="1">
      <c r="A48" s="348"/>
      <c r="B48" s="348"/>
      <c r="C48" s="348"/>
      <c r="D48" s="348"/>
      <c r="E48" s="145" t="s">
        <v>431</v>
      </c>
      <c r="F48" s="155"/>
      <c r="G48" s="348"/>
      <c r="H48" s="348"/>
      <c r="I48" s="156" t="s">
        <v>140</v>
      </c>
      <c r="J48" s="368"/>
      <c r="K48" s="348"/>
      <c r="L48" s="348"/>
      <c r="M48" s="348"/>
      <c r="N48" s="348"/>
      <c r="O48" s="348"/>
      <c r="P48" s="348"/>
      <c r="Q48" s="348"/>
      <c r="R48" s="348"/>
      <c r="S48" s="348"/>
      <c r="T48" s="348"/>
      <c r="U48" s="348"/>
      <c r="V48" s="348"/>
      <c r="W48" s="348"/>
      <c r="X48" s="348"/>
      <c r="Y48" s="348"/>
      <c r="Z48" s="348"/>
      <c r="AA48" s="348"/>
      <c r="AB48" s="348"/>
      <c r="AC48" s="348"/>
      <c r="AD48" s="348"/>
      <c r="AE48" s="348"/>
      <c r="AF48" s="348"/>
      <c r="AG48" s="95">
        <f t="shared" si="23"/>
        <v>5</v>
      </c>
      <c r="AH48" s="348"/>
      <c r="AI48" s="348"/>
      <c r="AJ48" s="348"/>
      <c r="AK48" s="87">
        <v>3</v>
      </c>
      <c r="AL48" s="173" t="s">
        <v>430</v>
      </c>
      <c r="AM48" s="92" t="s">
        <v>127</v>
      </c>
      <c r="AN48" s="92">
        <f t="shared" si="16"/>
        <v>15</v>
      </c>
      <c r="AO48" s="92" t="s">
        <v>126</v>
      </c>
      <c r="AP48" s="92">
        <f t="shared" si="17"/>
        <v>15</v>
      </c>
      <c r="AQ48" s="92" t="s">
        <v>418</v>
      </c>
      <c r="AR48" s="92">
        <f t="shared" si="18"/>
        <v>0</v>
      </c>
      <c r="AS48" s="92" t="s">
        <v>124</v>
      </c>
      <c r="AT48" s="92">
        <f t="shared" si="19"/>
        <v>15</v>
      </c>
      <c r="AU48" s="92" t="s">
        <v>123</v>
      </c>
      <c r="AV48" s="92">
        <f t="shared" si="20"/>
        <v>15</v>
      </c>
      <c r="AW48" s="92" t="s">
        <v>122</v>
      </c>
      <c r="AX48" s="92">
        <f t="shared" si="21"/>
        <v>15</v>
      </c>
      <c r="AY48" s="92" t="s">
        <v>121</v>
      </c>
      <c r="AZ48" s="92">
        <f t="shared" si="22"/>
        <v>15</v>
      </c>
      <c r="BA48" s="103">
        <f t="shared" si="24"/>
        <v>90</v>
      </c>
      <c r="BB48" s="92" t="str">
        <f t="shared" si="25"/>
        <v>Moderado</v>
      </c>
      <c r="BC48" s="92" t="s">
        <v>148</v>
      </c>
      <c r="BD48" s="92">
        <f t="shared" si="26"/>
        <v>50</v>
      </c>
      <c r="BE48" s="100" t="str">
        <f t="shared" si="27"/>
        <v>Moderado</v>
      </c>
      <c r="BF48" s="348"/>
      <c r="BG48" s="348"/>
      <c r="BH48" s="348"/>
      <c r="BI48" s="348"/>
      <c r="BJ48" s="348"/>
      <c r="BK48" s="348"/>
      <c r="BL48" s="348"/>
      <c r="BM48" s="348"/>
      <c r="BN48" s="100" t="s">
        <v>163</v>
      </c>
      <c r="BO48" s="146" t="s">
        <v>429</v>
      </c>
      <c r="BP48" s="159" t="s">
        <v>428</v>
      </c>
      <c r="BQ48" s="159" t="s">
        <v>427</v>
      </c>
      <c r="BR48" s="159" t="s">
        <v>426</v>
      </c>
      <c r="BS48" s="159" t="s">
        <v>414</v>
      </c>
      <c r="BT48" s="140" t="s">
        <v>382</v>
      </c>
      <c r="BU48" s="140" t="s">
        <v>341</v>
      </c>
      <c r="BV48" s="96"/>
      <c r="BW48" s="87"/>
      <c r="BX48" s="9"/>
      <c r="BY48" s="9"/>
      <c r="BZ48" s="9"/>
      <c r="CA48" s="9"/>
      <c r="CB48" s="9"/>
      <c r="CC48" s="9"/>
      <c r="CD48" s="9"/>
      <c r="CE48" s="9"/>
      <c r="CF48" s="9"/>
      <c r="CG48" s="9"/>
      <c r="CH48" s="9"/>
      <c r="CI48" s="9"/>
      <c r="CJ48" s="9"/>
      <c r="CK48" s="9"/>
      <c r="CL48" s="9"/>
      <c r="CM48" s="9"/>
      <c r="CN48" s="9"/>
      <c r="CO48" s="9"/>
      <c r="CP48" s="9"/>
      <c r="CQ48" s="9"/>
    </row>
    <row r="49" spans="1:95" ht="78.75" customHeight="1">
      <c r="A49" s="348"/>
      <c r="B49" s="348"/>
      <c r="C49" s="348"/>
      <c r="D49" s="348"/>
      <c r="E49" s="145" t="s">
        <v>425</v>
      </c>
      <c r="F49" s="155"/>
      <c r="G49" s="348"/>
      <c r="H49" s="348"/>
      <c r="I49" s="96"/>
      <c r="J49" s="36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95"/>
      <c r="AH49" s="348"/>
      <c r="AI49" s="348"/>
      <c r="AJ49" s="348"/>
      <c r="AK49" s="87">
        <v>4</v>
      </c>
      <c r="AL49" s="173" t="s">
        <v>424</v>
      </c>
      <c r="AM49" s="92" t="s">
        <v>423</v>
      </c>
      <c r="AN49" s="92">
        <f t="shared" si="16"/>
        <v>15</v>
      </c>
      <c r="AO49" s="92" t="s">
        <v>126</v>
      </c>
      <c r="AP49" s="92">
        <f t="shared" si="17"/>
        <v>15</v>
      </c>
      <c r="AQ49" s="92" t="s">
        <v>418</v>
      </c>
      <c r="AR49" s="92">
        <f t="shared" si="18"/>
        <v>0</v>
      </c>
      <c r="AS49" s="92" t="s">
        <v>124</v>
      </c>
      <c r="AT49" s="92">
        <f t="shared" si="19"/>
        <v>15</v>
      </c>
      <c r="AU49" s="92" t="s">
        <v>123</v>
      </c>
      <c r="AV49" s="92">
        <f t="shared" si="20"/>
        <v>15</v>
      </c>
      <c r="AW49" s="92" t="s">
        <v>122</v>
      </c>
      <c r="AX49" s="92">
        <f t="shared" si="21"/>
        <v>15</v>
      </c>
      <c r="AY49" s="92" t="s">
        <v>121</v>
      </c>
      <c r="AZ49" s="92">
        <f t="shared" si="22"/>
        <v>15</v>
      </c>
      <c r="BA49" s="103">
        <f t="shared" si="24"/>
        <v>90</v>
      </c>
      <c r="BB49" s="92" t="str">
        <f t="shared" si="25"/>
        <v>Moderado</v>
      </c>
      <c r="BC49" s="92" t="s">
        <v>148</v>
      </c>
      <c r="BD49" s="92">
        <f t="shared" si="26"/>
        <v>50</v>
      </c>
      <c r="BE49" s="100" t="str">
        <f t="shared" si="27"/>
        <v>Moderado</v>
      </c>
      <c r="BF49" s="348"/>
      <c r="BG49" s="348"/>
      <c r="BH49" s="348"/>
      <c r="BI49" s="348"/>
      <c r="BJ49" s="348"/>
      <c r="BK49" s="348"/>
      <c r="BL49" s="348"/>
      <c r="BM49" s="348"/>
      <c r="BN49" s="100" t="s">
        <v>163</v>
      </c>
      <c r="BO49" s="146" t="s">
        <v>422</v>
      </c>
      <c r="BP49" s="159" t="s">
        <v>392</v>
      </c>
      <c r="BQ49" s="159" t="s">
        <v>421</v>
      </c>
      <c r="BR49" s="159" t="s">
        <v>415</v>
      </c>
      <c r="BS49" s="159" t="s">
        <v>414</v>
      </c>
      <c r="BT49" s="140" t="s">
        <v>382</v>
      </c>
      <c r="BU49" s="140" t="s">
        <v>341</v>
      </c>
      <c r="BV49" s="96"/>
      <c r="BW49" s="87"/>
      <c r="BX49" s="9"/>
      <c r="BY49" s="9"/>
      <c r="BZ49" s="9"/>
      <c r="CA49" s="9"/>
      <c r="CB49" s="9"/>
      <c r="CC49" s="9"/>
      <c r="CD49" s="9"/>
      <c r="CE49" s="9"/>
      <c r="CF49" s="9"/>
      <c r="CG49" s="9"/>
      <c r="CH49" s="9"/>
      <c r="CI49" s="9"/>
      <c r="CJ49" s="9"/>
      <c r="CK49" s="9"/>
      <c r="CL49" s="9"/>
      <c r="CM49" s="9"/>
      <c r="CN49" s="9"/>
      <c r="CO49" s="9"/>
      <c r="CP49" s="9"/>
      <c r="CQ49" s="9"/>
    </row>
    <row r="50" spans="1:95" ht="78.75" customHeight="1">
      <c r="A50" s="348"/>
      <c r="B50" s="348"/>
      <c r="C50" s="348"/>
      <c r="D50" s="348"/>
      <c r="E50" s="177" t="s">
        <v>420</v>
      </c>
      <c r="F50" s="155"/>
      <c r="G50" s="348"/>
      <c r="H50" s="348"/>
      <c r="I50" s="96"/>
      <c r="J50" s="36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95">
        <f t="shared" ref="AG50:AG66" si="28">VALUE(IF(AF50&lt;=5,5,IF(AND(AF50&gt;5,AF50&lt;=11),10,IF(AF50&gt;11,20,0))))</f>
        <v>5</v>
      </c>
      <c r="AH50" s="348"/>
      <c r="AI50" s="348"/>
      <c r="AJ50" s="348"/>
      <c r="AK50" s="87">
        <v>5</v>
      </c>
      <c r="AL50" s="176" t="s">
        <v>419</v>
      </c>
      <c r="AM50" s="92" t="s">
        <v>127</v>
      </c>
      <c r="AN50" s="92">
        <f t="shared" si="16"/>
        <v>15</v>
      </c>
      <c r="AO50" s="92" t="s">
        <v>126</v>
      </c>
      <c r="AP50" s="92">
        <f t="shared" si="17"/>
        <v>15</v>
      </c>
      <c r="AQ50" s="92" t="s">
        <v>418</v>
      </c>
      <c r="AR50" s="92">
        <f t="shared" si="18"/>
        <v>0</v>
      </c>
      <c r="AS50" s="92" t="s">
        <v>124</v>
      </c>
      <c r="AT50" s="92">
        <f t="shared" si="19"/>
        <v>15</v>
      </c>
      <c r="AU50" s="92" t="s">
        <v>123</v>
      </c>
      <c r="AV50" s="92">
        <f t="shared" si="20"/>
        <v>15</v>
      </c>
      <c r="AW50" s="92" t="s">
        <v>379</v>
      </c>
      <c r="AX50" s="92">
        <f t="shared" si="21"/>
        <v>0</v>
      </c>
      <c r="AY50" s="92" t="s">
        <v>121</v>
      </c>
      <c r="AZ50" s="92">
        <f t="shared" si="22"/>
        <v>15</v>
      </c>
      <c r="BA50" s="103">
        <f t="shared" si="24"/>
        <v>75</v>
      </c>
      <c r="BB50" s="92" t="str">
        <f t="shared" si="25"/>
        <v>Débil</v>
      </c>
      <c r="BC50" s="92" t="s">
        <v>148</v>
      </c>
      <c r="BD50" s="92">
        <f t="shared" si="26"/>
        <v>0</v>
      </c>
      <c r="BE50" s="100" t="str">
        <f t="shared" si="27"/>
        <v>Débil</v>
      </c>
      <c r="BF50" s="348"/>
      <c r="BG50" s="348"/>
      <c r="BH50" s="348"/>
      <c r="BI50" s="348"/>
      <c r="BJ50" s="348"/>
      <c r="BK50" s="348"/>
      <c r="BL50" s="348"/>
      <c r="BM50" s="348"/>
      <c r="BN50" s="100" t="s">
        <v>163</v>
      </c>
      <c r="BO50" s="169" t="s">
        <v>417</v>
      </c>
      <c r="BP50" s="145" t="s">
        <v>398</v>
      </c>
      <c r="BQ50" s="159" t="s">
        <v>416</v>
      </c>
      <c r="BR50" s="159" t="s">
        <v>415</v>
      </c>
      <c r="BS50" s="159" t="s">
        <v>414</v>
      </c>
      <c r="BT50" s="140" t="s">
        <v>382</v>
      </c>
      <c r="BU50" s="140" t="s">
        <v>341</v>
      </c>
      <c r="BV50" s="96"/>
      <c r="BW50" s="87"/>
      <c r="BX50" s="9"/>
      <c r="BY50" s="9"/>
      <c r="BZ50" s="9"/>
      <c r="CA50" s="9"/>
      <c r="CB50" s="9"/>
      <c r="CC50" s="9"/>
      <c r="CD50" s="9"/>
      <c r="CE50" s="9"/>
      <c r="CF50" s="9"/>
      <c r="CG50" s="9"/>
      <c r="CH50" s="9"/>
      <c r="CI50" s="9"/>
      <c r="CJ50" s="9"/>
      <c r="CK50" s="9"/>
      <c r="CL50" s="9"/>
      <c r="CM50" s="9"/>
      <c r="CN50" s="9"/>
      <c r="CO50" s="9"/>
      <c r="CP50" s="9"/>
      <c r="CQ50" s="9"/>
    </row>
    <row r="51" spans="1:95" ht="78.75" customHeight="1">
      <c r="A51" s="366">
        <v>11</v>
      </c>
      <c r="B51" s="366" t="s">
        <v>363</v>
      </c>
      <c r="C51" s="366" t="s">
        <v>362</v>
      </c>
      <c r="D51" s="366" t="s">
        <v>361</v>
      </c>
      <c r="E51" s="163" t="s">
        <v>360</v>
      </c>
      <c r="F51" s="163" t="s">
        <v>413</v>
      </c>
      <c r="G51" s="384" t="s">
        <v>412</v>
      </c>
      <c r="H51" s="174" t="s">
        <v>166</v>
      </c>
      <c r="I51" s="174" t="s">
        <v>150</v>
      </c>
      <c r="J51" s="386">
        <v>1</v>
      </c>
      <c r="K51" s="387" t="s">
        <v>411</v>
      </c>
      <c r="L51" s="370">
        <f>IF(K51="","",IF(K51="Rara vez",0.2,IF(K51="Improbable",0.4,IF(K51="Posible",0.6,IF(K51="Probable",0.8,IF(K51="Casi seguro",1,))))))</f>
        <v>0.2</v>
      </c>
      <c r="M51" s="365" t="s">
        <v>130</v>
      </c>
      <c r="N51" s="365" t="s">
        <v>129</v>
      </c>
      <c r="O51" s="365" t="s">
        <v>129</v>
      </c>
      <c r="P51" s="365" t="s">
        <v>129</v>
      </c>
      <c r="Q51" s="365" t="s">
        <v>129</v>
      </c>
      <c r="R51" s="365" t="s">
        <v>130</v>
      </c>
      <c r="S51" s="365" t="s">
        <v>130</v>
      </c>
      <c r="T51" s="365" t="s">
        <v>130</v>
      </c>
      <c r="U51" s="365" t="s">
        <v>129</v>
      </c>
      <c r="V51" s="365" t="s">
        <v>130</v>
      </c>
      <c r="W51" s="365" t="s">
        <v>130</v>
      </c>
      <c r="X51" s="365" t="s">
        <v>130</v>
      </c>
      <c r="Y51" s="365" t="s">
        <v>130</v>
      </c>
      <c r="Z51" s="365" t="s">
        <v>130</v>
      </c>
      <c r="AA51" s="365" t="s">
        <v>129</v>
      </c>
      <c r="AB51" s="365" t="s">
        <v>129</v>
      </c>
      <c r="AC51" s="365" t="s">
        <v>129</v>
      </c>
      <c r="AD51" s="365" t="s">
        <v>129</v>
      </c>
      <c r="AE51" s="365" t="s">
        <v>129</v>
      </c>
      <c r="AF51" s="388">
        <f>IF(AB51="Si","19",COUNTIF(M51:AE52,"si"))</f>
        <v>9</v>
      </c>
      <c r="AG51" s="95">
        <f t="shared" si="28"/>
        <v>10</v>
      </c>
      <c r="AH51" s="345" t="str">
        <f>IF(AG51=5,"Moderado",IF(AG51=10,"Mayor",IF(AG51=20,"Catastrófico",0)))</f>
        <v>Mayor</v>
      </c>
      <c r="AI51" s="365">
        <f>IF(AH51="","",IF(AH51="Moderado",0.6,IF(AH51="Mayor",0.8,IF(AH51="Catastrófico",1,))))</f>
        <v>0.8</v>
      </c>
      <c r="AJ51" s="345" t="str">
        <f>IF(OR(AND(K51="Rara vez",AH51="Moderado"),AND(K51="Improbable",AH51="Moderado")),"Moderado",IF(OR(AND(K51="Rara vez",AH51="Mayor"),AND(K51="Improbable",AH51="Mayor"),AND(K51="Posible",AH51="Moderado"),AND(K51="Probable",AH51="Moderado")),"Alta",IF(OR(AND(K51="Rara vez",AH51="Catastrófico"),AND(K51="Improbable",AH51="Catastrófico"),AND(K51="Posible",AH51="Catastrófico"),AND(K51="Probable",AH51="Catastrófico"),AND(K51="Casi seguro",AH51="Catastrófico"),AND(K51="Posible",AH51="Moderado"),AND(K51="Probable",AH51="Moderado"),AND(K51="Casi seguro",AH51="Moderado"),AND(K51="Posible",AH51="Mayor"),AND(K51="Probable",AH51="Mayor"),AND(K51="Casi seguro",AH51="Mayor")),"Extremo",)))</f>
        <v>Alta</v>
      </c>
      <c r="AK51" s="94">
        <v>1</v>
      </c>
      <c r="AL51" s="176" t="s">
        <v>410</v>
      </c>
      <c r="AM51" s="90" t="s">
        <v>127</v>
      </c>
      <c r="AN51" s="90">
        <f t="shared" si="16"/>
        <v>15</v>
      </c>
      <c r="AO51" s="90" t="s">
        <v>126</v>
      </c>
      <c r="AP51" s="90">
        <f t="shared" si="17"/>
        <v>15</v>
      </c>
      <c r="AQ51" s="90" t="s">
        <v>125</v>
      </c>
      <c r="AR51" s="90">
        <f t="shared" si="18"/>
        <v>15</v>
      </c>
      <c r="AS51" s="90" t="s">
        <v>124</v>
      </c>
      <c r="AT51" s="90">
        <f t="shared" si="19"/>
        <v>15</v>
      </c>
      <c r="AU51" s="90" t="s">
        <v>123</v>
      </c>
      <c r="AV51" s="90">
        <f t="shared" si="20"/>
        <v>15</v>
      </c>
      <c r="AW51" s="92" t="s">
        <v>122</v>
      </c>
      <c r="AX51" s="90">
        <f t="shared" si="21"/>
        <v>15</v>
      </c>
      <c r="AY51" s="92" t="s">
        <v>121</v>
      </c>
      <c r="AZ51" s="90">
        <f t="shared" si="22"/>
        <v>15</v>
      </c>
      <c r="BA51" s="91">
        <f t="shared" si="24"/>
        <v>105</v>
      </c>
      <c r="BB51" s="90" t="str">
        <f t="shared" si="25"/>
        <v>Fuerte</v>
      </c>
      <c r="BC51" s="90" t="s">
        <v>120</v>
      </c>
      <c r="BD51" s="90">
        <f t="shared" si="26"/>
        <v>100</v>
      </c>
      <c r="BE51" s="89" t="str">
        <f t="shared" si="27"/>
        <v>Fuerte</v>
      </c>
      <c r="BF51" s="373">
        <f>AVERAGE(BD51:BD53)</f>
        <v>100</v>
      </c>
      <c r="BG51" s="373" t="str">
        <f>IF(BF51=100,"Fuerte",IF(AND(BF51&lt;=99, BF51&gt;=50),"Moderado",IF(BF51&lt;50,"Débil")))</f>
        <v>Fuerte</v>
      </c>
      <c r="BH51" s="360">
        <f>IF(BG51="Fuerte",(J51-2),IF(BG51="Moderado",(J51-1), IF(BG51="Débil",((J51-0)))))</f>
        <v>-1</v>
      </c>
      <c r="BI51" s="360" t="str">
        <f>IF(BH51&lt;=0,"Rara vez",IF(BH51=1,"Rara vez",IF(BH51=2,"Improbable",IF(BH51=3,"Posible",IF(BH51=4,"Probable",IF(BH51=5,"Casi Seguro"))))))</f>
        <v>Rara vez</v>
      </c>
      <c r="BJ51" s="371">
        <f>IF(BI51="","",IF(BI51="Rara vez",0.2,IF(BI51="Improbable",0.4,IF(BI51="Posible",0.6,IF(BI51="Probable",0.8,IF(BI51="Casi seguro",1,))))))</f>
        <v>0.2</v>
      </c>
      <c r="BK51" s="360" t="str">
        <f>IFERROR(IF(AG51=5,"Moderado",IF(AG51=10,"Mayor",IF(AG51=20,"Catastrófico",0))),"")</f>
        <v>Mayor</v>
      </c>
      <c r="BL51" s="371">
        <f>IF(AH51="","",IF(AH51="Moderado",0.6,IF(AH51="Mayor",0.8,IF(AH51="Catastrófico",1,))))</f>
        <v>0.8</v>
      </c>
      <c r="BM51" s="372" t="str">
        <f>IF(OR(AND(KBI51="Rara vez",BK51="Moderado"),AND(BI51="Improbable",BK51="Moderado")),"Moderado",IF(OR(AND(BI51="Rara vez",BK51="Mayor"),AND(BI51="Improbable",BK51="Mayor"),AND(BI51="Posible",BK51="Moderado"),AND(BI51="Probable",BK51="Moderado")),"Alta",IF(OR(AND(BI51="Rara vez",BK51="Catastrófico"),AND(BI51="Improbable",BK51="Catastrófico"),AND(BI51="Posible",BK51="Catastrófico"),AND(BI51="Probable",BK51="Catastrófico"),AND(BI51="Casi seguro",BK51="Catastrófico"),AND(BI51="Posible",BK51="Moderado"),AND(BI51="Probable",BK51="Moderado"),AND(BI51="Casi seguro",BK51="Moderado"),AND(BI51="Posible",BK51="Mayor"),AND(BI51="Probable",BK51="Mayor"),AND(BI51="Casi seguro",BK51="Mayor")),"Extremo",)))</f>
        <v>Alta</v>
      </c>
      <c r="BN51" s="100" t="s">
        <v>163</v>
      </c>
      <c r="BO51" s="175" t="s">
        <v>409</v>
      </c>
      <c r="BP51" s="159" t="s">
        <v>369</v>
      </c>
      <c r="BQ51" s="159" t="s">
        <v>367</v>
      </c>
      <c r="BR51" s="159" t="s">
        <v>368</v>
      </c>
      <c r="BS51" s="159" t="s">
        <v>367</v>
      </c>
      <c r="BT51" s="140" t="s">
        <v>382</v>
      </c>
      <c r="BU51" s="140" t="s">
        <v>341</v>
      </c>
      <c r="BV51" s="87"/>
      <c r="BW51" s="87"/>
      <c r="BX51" s="9"/>
      <c r="BY51" s="9"/>
      <c r="BZ51" s="9"/>
      <c r="CA51" s="9"/>
      <c r="CB51" s="9"/>
      <c r="CC51" s="9"/>
      <c r="CD51" s="9"/>
      <c r="CE51" s="9"/>
      <c r="CF51" s="9"/>
      <c r="CG51" s="9"/>
      <c r="CH51" s="9"/>
      <c r="CI51" s="9"/>
      <c r="CJ51" s="9"/>
      <c r="CK51" s="9"/>
      <c r="CL51" s="9"/>
      <c r="CM51" s="9"/>
      <c r="CN51" s="9"/>
      <c r="CO51" s="9"/>
      <c r="CP51" s="9"/>
      <c r="CQ51" s="9"/>
    </row>
    <row r="52" spans="1:95" ht="78.75" customHeight="1">
      <c r="A52" s="348"/>
      <c r="B52" s="348"/>
      <c r="C52" s="348"/>
      <c r="D52" s="348"/>
      <c r="E52" s="163" t="s">
        <v>408</v>
      </c>
      <c r="F52" s="163"/>
      <c r="G52" s="385"/>
      <c r="H52" s="174"/>
      <c r="I52" s="174" t="s">
        <v>189</v>
      </c>
      <c r="J52" s="36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95">
        <f t="shared" si="28"/>
        <v>5</v>
      </c>
      <c r="AH52" s="348"/>
      <c r="AI52" s="348"/>
      <c r="AJ52" s="348"/>
      <c r="AK52" s="94">
        <v>2</v>
      </c>
      <c r="AL52" s="173" t="s">
        <v>407</v>
      </c>
      <c r="AM52" s="90" t="s">
        <v>127</v>
      </c>
      <c r="AN52" s="90">
        <f t="shared" si="16"/>
        <v>15</v>
      </c>
      <c r="AO52" s="90" t="s">
        <v>126</v>
      </c>
      <c r="AP52" s="90">
        <f t="shared" si="17"/>
        <v>15</v>
      </c>
      <c r="AQ52" s="90" t="s">
        <v>125</v>
      </c>
      <c r="AR52" s="90">
        <f t="shared" si="18"/>
        <v>15</v>
      </c>
      <c r="AS52" s="90" t="s">
        <v>124</v>
      </c>
      <c r="AT52" s="90">
        <f t="shared" si="19"/>
        <v>15</v>
      </c>
      <c r="AU52" s="90" t="s">
        <v>123</v>
      </c>
      <c r="AV52" s="90">
        <f t="shared" si="20"/>
        <v>15</v>
      </c>
      <c r="AW52" s="92" t="s">
        <v>122</v>
      </c>
      <c r="AX52" s="90">
        <f t="shared" si="21"/>
        <v>15</v>
      </c>
      <c r="AY52" s="92" t="s">
        <v>121</v>
      </c>
      <c r="AZ52" s="90">
        <f t="shared" si="22"/>
        <v>15</v>
      </c>
      <c r="BA52" s="91">
        <f t="shared" si="24"/>
        <v>105</v>
      </c>
      <c r="BB52" s="90" t="str">
        <f t="shared" si="25"/>
        <v>Fuerte</v>
      </c>
      <c r="BC52" s="90" t="s">
        <v>120</v>
      </c>
      <c r="BD52" s="90">
        <f t="shared" si="26"/>
        <v>100</v>
      </c>
      <c r="BE52" s="89" t="str">
        <f t="shared" si="27"/>
        <v>Fuerte</v>
      </c>
      <c r="BF52" s="348"/>
      <c r="BG52" s="348"/>
      <c r="BH52" s="348"/>
      <c r="BI52" s="348"/>
      <c r="BJ52" s="348"/>
      <c r="BK52" s="348"/>
      <c r="BL52" s="348"/>
      <c r="BM52" s="348"/>
      <c r="BN52" s="100" t="s">
        <v>163</v>
      </c>
      <c r="BO52" s="175" t="s">
        <v>406</v>
      </c>
      <c r="BP52" s="159" t="s">
        <v>369</v>
      </c>
      <c r="BQ52" s="159" t="s">
        <v>367</v>
      </c>
      <c r="BR52" s="159" t="s">
        <v>368</v>
      </c>
      <c r="BS52" s="159" t="s">
        <v>367</v>
      </c>
      <c r="BT52" s="140" t="s">
        <v>382</v>
      </c>
      <c r="BU52" s="140" t="s">
        <v>341</v>
      </c>
      <c r="BV52" s="87"/>
      <c r="BW52" s="87"/>
      <c r="BX52" s="9"/>
      <c r="BY52" s="9"/>
      <c r="BZ52" s="9"/>
      <c r="CA52" s="9"/>
      <c r="CB52" s="9"/>
      <c r="CC52" s="9"/>
      <c r="CD52" s="9"/>
      <c r="CE52" s="9"/>
      <c r="CF52" s="9"/>
      <c r="CG52" s="9"/>
      <c r="CH52" s="9"/>
      <c r="CI52" s="9"/>
      <c r="CJ52" s="9"/>
      <c r="CK52" s="9"/>
      <c r="CL52" s="9"/>
      <c r="CM52" s="9"/>
      <c r="CN52" s="9"/>
      <c r="CO52" s="9"/>
      <c r="CP52" s="9"/>
      <c r="CQ52" s="9"/>
    </row>
    <row r="53" spans="1:95" ht="78.75" customHeight="1">
      <c r="A53" s="348"/>
      <c r="B53" s="348"/>
      <c r="C53" s="348"/>
      <c r="D53" s="348"/>
      <c r="E53" s="163" t="s">
        <v>405</v>
      </c>
      <c r="F53" s="163"/>
      <c r="G53" s="385"/>
      <c r="H53" s="174"/>
      <c r="I53" s="174" t="s">
        <v>140</v>
      </c>
      <c r="J53" s="36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95">
        <f t="shared" si="28"/>
        <v>5</v>
      </c>
      <c r="AH53" s="348"/>
      <c r="AI53" s="348"/>
      <c r="AJ53" s="348"/>
      <c r="AK53" s="94">
        <v>3</v>
      </c>
      <c r="AL53" s="173" t="s">
        <v>404</v>
      </c>
      <c r="AM53" s="90" t="s">
        <v>127</v>
      </c>
      <c r="AN53" s="90">
        <f t="shared" si="16"/>
        <v>15</v>
      </c>
      <c r="AO53" s="90" t="s">
        <v>126</v>
      </c>
      <c r="AP53" s="90">
        <f t="shared" si="17"/>
        <v>15</v>
      </c>
      <c r="AQ53" s="90" t="s">
        <v>125</v>
      </c>
      <c r="AR53" s="90">
        <f t="shared" si="18"/>
        <v>15</v>
      </c>
      <c r="AS53" s="90" t="s">
        <v>164</v>
      </c>
      <c r="AT53" s="90">
        <f t="shared" si="19"/>
        <v>10</v>
      </c>
      <c r="AU53" s="90" t="s">
        <v>123</v>
      </c>
      <c r="AV53" s="90">
        <f t="shared" si="20"/>
        <v>15</v>
      </c>
      <c r="AW53" s="92" t="s">
        <v>122</v>
      </c>
      <c r="AX53" s="90">
        <f t="shared" si="21"/>
        <v>15</v>
      </c>
      <c r="AY53" s="92" t="s">
        <v>121</v>
      </c>
      <c r="AZ53" s="90">
        <f t="shared" si="22"/>
        <v>15</v>
      </c>
      <c r="BA53" s="91">
        <f t="shared" si="24"/>
        <v>100</v>
      </c>
      <c r="BB53" s="90" t="str">
        <f t="shared" si="25"/>
        <v>Fuerte</v>
      </c>
      <c r="BC53" s="90" t="s">
        <v>120</v>
      </c>
      <c r="BD53" s="90">
        <f t="shared" si="26"/>
        <v>100</v>
      </c>
      <c r="BE53" s="89" t="str">
        <f t="shared" si="27"/>
        <v>Fuerte</v>
      </c>
      <c r="BF53" s="348"/>
      <c r="BG53" s="348"/>
      <c r="BH53" s="348"/>
      <c r="BI53" s="348"/>
      <c r="BJ53" s="348"/>
      <c r="BK53" s="348"/>
      <c r="BL53" s="348"/>
      <c r="BM53" s="348"/>
      <c r="BN53" s="87"/>
      <c r="BO53" s="170"/>
      <c r="BP53" s="87"/>
      <c r="BQ53" s="87"/>
      <c r="BR53" s="87"/>
      <c r="BS53" s="87"/>
      <c r="BT53" s="87"/>
      <c r="BU53" s="87"/>
      <c r="BV53" s="87"/>
      <c r="BW53" s="87"/>
      <c r="BX53" s="9"/>
      <c r="BY53" s="9"/>
      <c r="BZ53" s="9"/>
      <c r="CA53" s="9"/>
      <c r="CB53" s="9"/>
      <c r="CC53" s="9"/>
      <c r="CD53" s="9"/>
      <c r="CE53" s="9"/>
      <c r="CF53" s="9"/>
      <c r="CG53" s="9"/>
      <c r="CH53" s="9"/>
      <c r="CI53" s="9"/>
      <c r="CJ53" s="9"/>
      <c r="CK53" s="9"/>
      <c r="CL53" s="9"/>
      <c r="CM53" s="9"/>
      <c r="CN53" s="9"/>
      <c r="CO53" s="9"/>
      <c r="CP53" s="9"/>
      <c r="CQ53" s="9"/>
    </row>
    <row r="54" spans="1:95" ht="78.75" customHeight="1">
      <c r="A54" s="389">
        <v>12</v>
      </c>
      <c r="B54" s="366" t="s">
        <v>363</v>
      </c>
      <c r="C54" s="366" t="s">
        <v>362</v>
      </c>
      <c r="D54" s="366" t="s">
        <v>361</v>
      </c>
      <c r="E54" s="171" t="s">
        <v>403</v>
      </c>
      <c r="F54" s="156" t="s">
        <v>402</v>
      </c>
      <c r="G54" s="366" t="s">
        <v>401</v>
      </c>
      <c r="H54" s="366" t="s">
        <v>166</v>
      </c>
      <c r="I54" s="156" t="s">
        <v>150</v>
      </c>
      <c r="J54" s="366">
        <v>1</v>
      </c>
      <c r="K54" s="345" t="str">
        <f>IF(J54&lt;=0,"",IF(J54=1,"Rara vez",IF(J54=2,"Improbable",IF(J54=3,"Posible",IF(J54=4,"Probable",IF(J54=5,"Casi Seguro"))))))</f>
        <v>Rara vez</v>
      </c>
      <c r="L54" s="365">
        <f>IF(K54="","",IF(K54="Rara vez",0.2,IF(K54="Improbable",0.4,IF(K54="Posible",0.6,IF(K54="Probable",0.8,IF(K54="Casi seguro",1,))))))</f>
        <v>0.2</v>
      </c>
      <c r="M54" s="365" t="s">
        <v>130</v>
      </c>
      <c r="N54" s="365" t="s">
        <v>129</v>
      </c>
      <c r="O54" s="365" t="s">
        <v>129</v>
      </c>
      <c r="P54" s="365" t="s">
        <v>129</v>
      </c>
      <c r="Q54" s="365" t="s">
        <v>129</v>
      </c>
      <c r="R54" s="365" t="s">
        <v>130</v>
      </c>
      <c r="S54" s="365" t="s">
        <v>130</v>
      </c>
      <c r="T54" s="365" t="s">
        <v>130</v>
      </c>
      <c r="U54" s="365" t="s">
        <v>129</v>
      </c>
      <c r="V54" s="365" t="s">
        <v>130</v>
      </c>
      <c r="W54" s="365" t="s">
        <v>130</v>
      </c>
      <c r="X54" s="365" t="s">
        <v>130</v>
      </c>
      <c r="Y54" s="365" t="s">
        <v>130</v>
      </c>
      <c r="Z54" s="365" t="s">
        <v>130</v>
      </c>
      <c r="AA54" s="365" t="s">
        <v>129</v>
      </c>
      <c r="AB54" s="365" t="s">
        <v>129</v>
      </c>
      <c r="AC54" s="365" t="s">
        <v>129</v>
      </c>
      <c r="AD54" s="365" t="s">
        <v>129</v>
      </c>
      <c r="AE54" s="365" t="s">
        <v>129</v>
      </c>
      <c r="AF54" s="388">
        <f>IF(AB54="Si","19",COUNTIF(M54:AE55,"si"))</f>
        <v>9</v>
      </c>
      <c r="AG54" s="95">
        <f t="shared" si="28"/>
        <v>10</v>
      </c>
      <c r="AH54" s="345" t="str">
        <f>IF(AG54=5,"Moderado",IF(AG54=10,"Mayor",IF(AG54=20,"Catastrófico",0)))</f>
        <v>Mayor</v>
      </c>
      <c r="AI54" s="397">
        <f>IF(AH54="","",IF(AH54="Moderado",0.6,IF(AH54="Mayor",0.8,IF(AH54="Catastrófico",1,))))</f>
        <v>0.8</v>
      </c>
      <c r="AJ54" s="345" t="str">
        <f>IF(OR(AND(K54="Rara vez",AH54="Moderado"),AND(K54="Improbable",AH54="Moderado")),"Moderado",IF(OR(AND(K54="Rara vez",AH54="Mayor"),AND(K54="Improbable",AH54="Mayor"),AND(K54="Posible",AH54="Moderado"),AND(K54="Probable",AH54="Moderado")),"Alta",IF(OR(AND(K54="Rara vez",AH54="Catastrófico"),AND(K54="Improbable",AH54="Catastrófico"),AND(K54="Posible",AH54="Catastrófico"),AND(K54="Probable",AH54="Catastrófico"),AND(K54="Casi seguro",AH54="Catastrófico"),AND(K54="Posible",AH54="Moderado"),AND(K54="Probable",AH54="Moderado"),AND(K54="Casi seguro",AH54="Moderado"),AND(K54="Posible",AH54="Mayor"),AND(K54="Probable",AH54="Mayor"),AND(K54="Casi seguro",AH54="Mayor")),"Extremo",)))</f>
        <v>Alta</v>
      </c>
      <c r="AK54" s="145">
        <v>1</v>
      </c>
      <c r="AL54" s="154" t="s">
        <v>400</v>
      </c>
      <c r="AM54" s="90" t="s">
        <v>127</v>
      </c>
      <c r="AN54" s="90">
        <f t="shared" si="16"/>
        <v>15</v>
      </c>
      <c r="AO54" s="90" t="s">
        <v>126</v>
      </c>
      <c r="AP54" s="90">
        <f t="shared" si="17"/>
        <v>15</v>
      </c>
      <c r="AQ54" s="90" t="s">
        <v>125</v>
      </c>
      <c r="AR54" s="90">
        <f t="shared" si="18"/>
        <v>15</v>
      </c>
      <c r="AS54" s="90" t="s">
        <v>124</v>
      </c>
      <c r="AT54" s="90">
        <f t="shared" si="19"/>
        <v>15</v>
      </c>
      <c r="AU54" s="90" t="s">
        <v>123</v>
      </c>
      <c r="AV54" s="90">
        <f t="shared" si="20"/>
        <v>15</v>
      </c>
      <c r="AW54" s="92" t="s">
        <v>122</v>
      </c>
      <c r="AX54" s="90">
        <f t="shared" si="21"/>
        <v>15</v>
      </c>
      <c r="AY54" s="92" t="s">
        <v>121</v>
      </c>
      <c r="AZ54" s="90">
        <f t="shared" si="22"/>
        <v>15</v>
      </c>
      <c r="BA54" s="91">
        <f t="shared" si="24"/>
        <v>105</v>
      </c>
      <c r="BB54" s="90" t="str">
        <f t="shared" si="25"/>
        <v>Fuerte</v>
      </c>
      <c r="BC54" s="90" t="s">
        <v>120</v>
      </c>
      <c r="BD54" s="90">
        <f t="shared" si="26"/>
        <v>100</v>
      </c>
      <c r="BE54" s="89" t="str">
        <f t="shared" si="27"/>
        <v>Fuerte</v>
      </c>
      <c r="BF54" s="373">
        <f>AVERAGE(BD54:BD57)</f>
        <v>75</v>
      </c>
      <c r="BG54" s="373" t="str">
        <f>IF(BF54=100,"Fuerte",IF(AND(BF54&lt;=99, BF54&gt;=50),"Moderado",IF(BF54&lt;50,"Débil")))</f>
        <v>Moderado</v>
      </c>
      <c r="BH54" s="360">
        <f>IF(BG54="Fuerte",(J54-2),IF(BG54="Moderado",(J54-1), IF(BG54="Débil",((J54-0)))))</f>
        <v>0</v>
      </c>
      <c r="BI54" s="360" t="str">
        <f>IF(BH54&lt;=0,"Rara vez",IF(BH54=1,"Rara vez",IF(BH54=2,"Improbable",IF(BH54=3,"Posible",IF(BH54=4,"Probable",IF(BH54=5,"Casi Seguro"))))))</f>
        <v>Rara vez</v>
      </c>
      <c r="BJ54" s="371">
        <f>IF(BI54="","",IF(BI54="Rara vez",0.2,IF(BI54="Improbable",0.4,IF(BI54="Posible",0.6,IF(BI54="Probable",0.8,IF(BI54="Casi seguro",1,))))))</f>
        <v>0.2</v>
      </c>
      <c r="BK54" s="360" t="str">
        <f>IFERROR(IF(AG54=5,"Moderado",IF(AG54=10,"Mayor",IF(AG54=20,"Catastrófico",0))),"")</f>
        <v>Mayor</v>
      </c>
      <c r="BL54" s="371">
        <f>IF(AH54="","",IF(AH54="Moderado",0.6,IF(AH54="Mayor",0.8,IF(AH54="Catastrófico",1,))))</f>
        <v>0.8</v>
      </c>
      <c r="BM54" s="372" t="str">
        <f>IF(OR(AND(KBI54="Rara vez",BK54="Moderado"),AND(BI54="Improbable",BK54="Moderado")),"Moderado",IF(OR(AND(BI54="Rara vez",BK54="Mayor"),AND(BI54="Improbable",BK54="Mayor"),AND(BI54="Posible",BK54="Moderado"),AND(BI54="Probable",BK54="Moderado")),"Alta",IF(OR(AND(BI54="Rara vez",BK54="Catastrófico"),AND(BI54="Improbable",BK54="Catastrófico"),AND(BI54="Posible",BK54="Catastrófico"),AND(BI54="Probable",BK54="Catastrófico"),AND(BI54="Casi seguro",BK54="Catastrófico"),AND(BI54="Posible",BK54="Moderado"),AND(BI54="Probable",BK54="Moderado"),AND(BI54="Casi seguro",BK54="Moderado"),AND(BI54="Posible",BK54="Mayor"),AND(BI54="Probable",BK54="Mayor"),AND(BI54="Casi seguro",BK54="Mayor")),"Extremo",)))</f>
        <v>Alta</v>
      </c>
      <c r="BN54" s="153" t="s">
        <v>163</v>
      </c>
      <c r="BO54" s="146" t="s">
        <v>399</v>
      </c>
      <c r="BP54" s="145" t="s">
        <v>398</v>
      </c>
      <c r="BQ54" s="145" t="s">
        <v>397</v>
      </c>
      <c r="BR54" s="145" t="s">
        <v>396</v>
      </c>
      <c r="BS54" s="145" t="s">
        <v>390</v>
      </c>
      <c r="BT54" s="140" t="s">
        <v>382</v>
      </c>
      <c r="BU54" s="140" t="s">
        <v>341</v>
      </c>
      <c r="BV54" s="96"/>
      <c r="BW54" s="87"/>
      <c r="BX54" s="9"/>
      <c r="BY54" s="9"/>
      <c r="BZ54" s="9"/>
      <c r="CA54" s="9"/>
      <c r="CB54" s="9"/>
      <c r="CC54" s="9"/>
      <c r="CD54" s="9"/>
      <c r="CE54" s="9"/>
      <c r="CF54" s="9"/>
      <c r="CG54" s="9"/>
      <c r="CH54" s="9"/>
      <c r="CI54" s="9"/>
      <c r="CJ54" s="9"/>
      <c r="CK54" s="9"/>
      <c r="CL54" s="9"/>
      <c r="CM54" s="9"/>
      <c r="CN54" s="9"/>
      <c r="CO54" s="9"/>
      <c r="CP54" s="9"/>
      <c r="CQ54" s="9"/>
    </row>
    <row r="55" spans="1:95" ht="78.75" customHeight="1">
      <c r="A55" s="389"/>
      <c r="B55" s="390"/>
      <c r="C55" s="348"/>
      <c r="D55" s="348"/>
      <c r="E55" s="171" t="s">
        <v>395</v>
      </c>
      <c r="F55" s="155"/>
      <c r="G55" s="348"/>
      <c r="H55" s="348"/>
      <c r="I55" s="156" t="s">
        <v>189</v>
      </c>
      <c r="J55" s="368"/>
      <c r="K55" s="348"/>
      <c r="L55" s="348"/>
      <c r="M55" s="348"/>
      <c r="N55" s="348"/>
      <c r="O55" s="348"/>
      <c r="P55" s="348"/>
      <c r="Q55" s="348"/>
      <c r="R55" s="348"/>
      <c r="S55" s="348"/>
      <c r="T55" s="348"/>
      <c r="U55" s="348"/>
      <c r="V55" s="348"/>
      <c r="W55" s="348"/>
      <c r="X55" s="348"/>
      <c r="Y55" s="348"/>
      <c r="Z55" s="348"/>
      <c r="AA55" s="348"/>
      <c r="AB55" s="348"/>
      <c r="AC55" s="348"/>
      <c r="AD55" s="348"/>
      <c r="AE55" s="348"/>
      <c r="AF55" s="388"/>
      <c r="AG55" s="95">
        <f t="shared" si="28"/>
        <v>5</v>
      </c>
      <c r="AH55" s="348"/>
      <c r="AI55" s="397"/>
      <c r="AJ55" s="348"/>
      <c r="AK55" s="145">
        <v>2</v>
      </c>
      <c r="AL55" s="172" t="s">
        <v>394</v>
      </c>
      <c r="AM55" s="90" t="s">
        <v>127</v>
      </c>
      <c r="AN55" s="90">
        <f t="shared" si="16"/>
        <v>15</v>
      </c>
      <c r="AO55" s="90" t="s">
        <v>126</v>
      </c>
      <c r="AP55" s="90">
        <f t="shared" si="17"/>
        <v>15</v>
      </c>
      <c r="AQ55" s="90" t="s">
        <v>125</v>
      </c>
      <c r="AR55" s="90">
        <f t="shared" si="18"/>
        <v>15</v>
      </c>
      <c r="AS55" s="90" t="s">
        <v>124</v>
      </c>
      <c r="AT55" s="90">
        <f t="shared" si="19"/>
        <v>15</v>
      </c>
      <c r="AU55" s="90" t="s">
        <v>123</v>
      </c>
      <c r="AV55" s="90">
        <f t="shared" si="20"/>
        <v>15</v>
      </c>
      <c r="AW55" s="92" t="s">
        <v>122</v>
      </c>
      <c r="AX55" s="90">
        <f t="shared" si="21"/>
        <v>15</v>
      </c>
      <c r="AY55" s="92" t="s">
        <v>121</v>
      </c>
      <c r="AZ55" s="90">
        <f t="shared" si="22"/>
        <v>15</v>
      </c>
      <c r="BA55" s="91">
        <f t="shared" si="24"/>
        <v>105</v>
      </c>
      <c r="BB55" s="90" t="str">
        <f t="shared" si="25"/>
        <v>Fuerte</v>
      </c>
      <c r="BC55" s="90" t="s">
        <v>120</v>
      </c>
      <c r="BD55" s="90">
        <f t="shared" si="26"/>
        <v>100</v>
      </c>
      <c r="BE55" s="89" t="str">
        <f t="shared" si="27"/>
        <v>Fuerte</v>
      </c>
      <c r="BF55" s="403"/>
      <c r="BG55" s="403"/>
      <c r="BH55" s="392"/>
      <c r="BI55" s="392"/>
      <c r="BJ55" s="394"/>
      <c r="BK55" s="392"/>
      <c r="BL55" s="394"/>
      <c r="BM55" s="399"/>
      <c r="BN55" s="153" t="s">
        <v>163</v>
      </c>
      <c r="BO55" s="146" t="s">
        <v>393</v>
      </c>
      <c r="BP55" s="145" t="s">
        <v>392</v>
      </c>
      <c r="BQ55" s="145" t="s">
        <v>385</v>
      </c>
      <c r="BR55" s="145" t="s">
        <v>391</v>
      </c>
      <c r="BS55" s="145" t="s">
        <v>390</v>
      </c>
      <c r="BT55" s="140" t="s">
        <v>382</v>
      </c>
      <c r="BU55" s="140" t="s">
        <v>341</v>
      </c>
      <c r="BV55" s="96"/>
      <c r="BW55" s="87"/>
      <c r="BX55" s="9"/>
      <c r="BY55" s="9"/>
      <c r="BZ55" s="9"/>
      <c r="CA55" s="9"/>
      <c r="CB55" s="9"/>
      <c r="CC55" s="9"/>
      <c r="CD55" s="9"/>
      <c r="CE55" s="9"/>
      <c r="CF55" s="9"/>
      <c r="CG55" s="9"/>
      <c r="CH55" s="9"/>
      <c r="CI55" s="9"/>
      <c r="CJ55" s="9"/>
      <c r="CK55" s="9"/>
      <c r="CL55" s="9"/>
      <c r="CM55" s="9"/>
      <c r="CN55" s="9"/>
      <c r="CO55" s="9"/>
      <c r="CP55" s="9"/>
      <c r="CQ55" s="9"/>
    </row>
    <row r="56" spans="1:95" ht="78.75" customHeight="1">
      <c r="A56" s="389"/>
      <c r="B56" s="390"/>
      <c r="C56" s="348"/>
      <c r="D56" s="348"/>
      <c r="E56" s="171" t="s">
        <v>389</v>
      </c>
      <c r="F56" s="155"/>
      <c r="G56" s="348"/>
      <c r="H56" s="348"/>
      <c r="I56" s="156" t="s">
        <v>140</v>
      </c>
      <c r="J56" s="368"/>
      <c r="K56" s="348"/>
      <c r="L56" s="348"/>
      <c r="M56" s="348"/>
      <c r="N56" s="348"/>
      <c r="O56" s="348"/>
      <c r="P56" s="348"/>
      <c r="Q56" s="348"/>
      <c r="R56" s="348"/>
      <c r="S56" s="348"/>
      <c r="T56" s="348"/>
      <c r="U56" s="348"/>
      <c r="V56" s="348"/>
      <c r="W56" s="348"/>
      <c r="X56" s="348"/>
      <c r="Y56" s="348"/>
      <c r="Z56" s="348"/>
      <c r="AA56" s="348"/>
      <c r="AB56" s="348"/>
      <c r="AC56" s="348"/>
      <c r="AD56" s="348"/>
      <c r="AE56" s="348"/>
      <c r="AF56" s="388"/>
      <c r="AG56" s="95">
        <f t="shared" si="28"/>
        <v>5</v>
      </c>
      <c r="AH56" s="348"/>
      <c r="AI56" s="397"/>
      <c r="AJ56" s="348"/>
      <c r="AK56" s="145">
        <v>3</v>
      </c>
      <c r="AL56" s="154" t="s">
        <v>388</v>
      </c>
      <c r="AM56" s="90" t="s">
        <v>127</v>
      </c>
      <c r="AN56" s="90">
        <f t="shared" si="16"/>
        <v>15</v>
      </c>
      <c r="AO56" s="90" t="s">
        <v>126</v>
      </c>
      <c r="AP56" s="90">
        <f t="shared" si="17"/>
        <v>15</v>
      </c>
      <c r="AQ56" s="90" t="s">
        <v>125</v>
      </c>
      <c r="AR56" s="90">
        <f t="shared" si="18"/>
        <v>15</v>
      </c>
      <c r="AS56" s="90" t="s">
        <v>124</v>
      </c>
      <c r="AT56" s="90">
        <f t="shared" si="19"/>
        <v>15</v>
      </c>
      <c r="AU56" s="90" t="s">
        <v>123</v>
      </c>
      <c r="AV56" s="90">
        <f t="shared" si="20"/>
        <v>15</v>
      </c>
      <c r="AW56" s="92" t="s">
        <v>122</v>
      </c>
      <c r="AX56" s="90">
        <f t="shared" si="21"/>
        <v>15</v>
      </c>
      <c r="AY56" s="92" t="s">
        <v>121</v>
      </c>
      <c r="AZ56" s="90">
        <f t="shared" si="22"/>
        <v>15</v>
      </c>
      <c r="BA56" s="91">
        <f t="shared" si="24"/>
        <v>105</v>
      </c>
      <c r="BB56" s="90" t="str">
        <f t="shared" si="25"/>
        <v>Fuerte</v>
      </c>
      <c r="BC56" s="90" t="s">
        <v>120</v>
      </c>
      <c r="BD56" s="90">
        <f t="shared" si="26"/>
        <v>100</v>
      </c>
      <c r="BE56" s="89" t="str">
        <f t="shared" si="27"/>
        <v>Fuerte</v>
      </c>
      <c r="BF56" s="403"/>
      <c r="BG56" s="403"/>
      <c r="BH56" s="392"/>
      <c r="BI56" s="392"/>
      <c r="BJ56" s="394"/>
      <c r="BK56" s="392"/>
      <c r="BL56" s="394"/>
      <c r="BM56" s="399"/>
      <c r="BN56" s="153" t="s">
        <v>163</v>
      </c>
      <c r="BO56" s="146" t="s">
        <v>387</v>
      </c>
      <c r="BP56" s="145" t="s">
        <v>386</v>
      </c>
      <c r="BQ56" s="145" t="s">
        <v>385</v>
      </c>
      <c r="BR56" s="145" t="s">
        <v>384</v>
      </c>
      <c r="BS56" s="145" t="s">
        <v>383</v>
      </c>
      <c r="BT56" s="140" t="s">
        <v>382</v>
      </c>
      <c r="BU56" s="140" t="s">
        <v>341</v>
      </c>
      <c r="BV56" s="96"/>
      <c r="BW56" s="87"/>
      <c r="BX56" s="9"/>
      <c r="BY56" s="9"/>
      <c r="BZ56" s="9"/>
      <c r="CA56" s="9"/>
      <c r="CB56" s="9"/>
      <c r="CC56" s="9"/>
      <c r="CD56" s="9"/>
      <c r="CE56" s="9"/>
      <c r="CF56" s="9"/>
      <c r="CG56" s="9"/>
      <c r="CH56" s="9"/>
      <c r="CI56" s="9"/>
      <c r="CJ56" s="9"/>
      <c r="CK56" s="9"/>
      <c r="CL56" s="9"/>
      <c r="CM56" s="9"/>
      <c r="CN56" s="9"/>
      <c r="CO56" s="9"/>
      <c r="CP56" s="9"/>
      <c r="CQ56" s="9"/>
    </row>
    <row r="57" spans="1:95" ht="78.75" customHeight="1">
      <c r="A57" s="389"/>
      <c r="B57" s="391"/>
      <c r="C57" s="348"/>
      <c r="D57" s="348"/>
      <c r="E57" s="171" t="s">
        <v>381</v>
      </c>
      <c r="F57" s="155"/>
      <c r="G57" s="348"/>
      <c r="H57" s="348"/>
      <c r="I57" s="96"/>
      <c r="J57" s="368"/>
      <c r="K57" s="348"/>
      <c r="L57" s="348"/>
      <c r="M57" s="348"/>
      <c r="N57" s="348"/>
      <c r="O57" s="348"/>
      <c r="P57" s="348"/>
      <c r="Q57" s="348"/>
      <c r="R57" s="348"/>
      <c r="S57" s="348"/>
      <c r="T57" s="348"/>
      <c r="U57" s="348"/>
      <c r="V57" s="348"/>
      <c r="W57" s="348"/>
      <c r="X57" s="348"/>
      <c r="Y57" s="348"/>
      <c r="Z57" s="348"/>
      <c r="AA57" s="348"/>
      <c r="AB57" s="348"/>
      <c r="AC57" s="348"/>
      <c r="AD57" s="348"/>
      <c r="AE57" s="348"/>
      <c r="AF57" s="396"/>
      <c r="AG57" s="95">
        <f t="shared" si="28"/>
        <v>5</v>
      </c>
      <c r="AH57" s="348"/>
      <c r="AI57" s="398"/>
      <c r="AJ57" s="348"/>
      <c r="AK57" s="94">
        <v>4</v>
      </c>
      <c r="AL57" s="154" t="s">
        <v>380</v>
      </c>
      <c r="AM57" s="90" t="s">
        <v>127</v>
      </c>
      <c r="AN57" s="90">
        <f t="shared" si="16"/>
        <v>15</v>
      </c>
      <c r="AO57" s="90" t="s">
        <v>126</v>
      </c>
      <c r="AP57" s="90">
        <f t="shared" si="17"/>
        <v>15</v>
      </c>
      <c r="AQ57" s="90" t="s">
        <v>125</v>
      </c>
      <c r="AR57" s="90">
        <f t="shared" si="18"/>
        <v>15</v>
      </c>
      <c r="AS57" s="90" t="s">
        <v>164</v>
      </c>
      <c r="AT57" s="90">
        <f t="shared" si="19"/>
        <v>10</v>
      </c>
      <c r="AU57" s="90" t="s">
        <v>123</v>
      </c>
      <c r="AV57" s="90">
        <f t="shared" si="20"/>
        <v>15</v>
      </c>
      <c r="AW57" s="92" t="s">
        <v>379</v>
      </c>
      <c r="AX57" s="90">
        <f t="shared" si="21"/>
        <v>0</v>
      </c>
      <c r="AY57" s="92" t="s">
        <v>121</v>
      </c>
      <c r="AZ57" s="90">
        <f t="shared" si="22"/>
        <v>15</v>
      </c>
      <c r="BA57" s="91">
        <f t="shared" si="24"/>
        <v>85</v>
      </c>
      <c r="BB57" s="90" t="str">
        <f t="shared" si="25"/>
        <v>Débil</v>
      </c>
      <c r="BC57" s="90" t="s">
        <v>148</v>
      </c>
      <c r="BD57" s="90">
        <f t="shared" si="26"/>
        <v>0</v>
      </c>
      <c r="BE57" s="89" t="str">
        <f t="shared" si="27"/>
        <v>Débil</v>
      </c>
      <c r="BF57" s="404"/>
      <c r="BG57" s="404"/>
      <c r="BH57" s="393"/>
      <c r="BI57" s="393"/>
      <c r="BJ57" s="395"/>
      <c r="BK57" s="393"/>
      <c r="BL57" s="395"/>
      <c r="BM57" s="400"/>
      <c r="BN57" s="96"/>
      <c r="BO57" s="170"/>
      <c r="BP57" s="87"/>
      <c r="BQ57" s="87"/>
      <c r="BR57" s="87"/>
      <c r="BS57" s="87"/>
      <c r="BT57" s="87"/>
      <c r="BU57" s="87"/>
      <c r="BV57" s="96"/>
      <c r="BW57" s="87"/>
      <c r="BX57" s="9"/>
      <c r="BY57" s="9"/>
      <c r="BZ57" s="9"/>
      <c r="CA57" s="9"/>
      <c r="CB57" s="9"/>
      <c r="CC57" s="9"/>
      <c r="CD57" s="9"/>
      <c r="CE57" s="9"/>
      <c r="CF57" s="9"/>
      <c r="CG57" s="9"/>
      <c r="CH57" s="9"/>
      <c r="CI57" s="9"/>
      <c r="CJ57" s="9"/>
      <c r="CK57" s="9"/>
      <c r="CL57" s="9"/>
      <c r="CM57" s="9"/>
      <c r="CN57" s="9"/>
      <c r="CO57" s="9"/>
      <c r="CP57" s="9"/>
      <c r="CQ57" s="9"/>
    </row>
    <row r="58" spans="1:95" ht="111.75">
      <c r="A58" s="389">
        <v>13</v>
      </c>
      <c r="B58" s="366" t="s">
        <v>363</v>
      </c>
      <c r="C58" s="366" t="s">
        <v>362</v>
      </c>
      <c r="D58" s="366" t="s">
        <v>361</v>
      </c>
      <c r="E58" s="464" t="s">
        <v>378</v>
      </c>
      <c r="F58" s="163" t="s">
        <v>377</v>
      </c>
      <c r="G58" s="402" t="s">
        <v>376</v>
      </c>
      <c r="H58" s="390" t="s">
        <v>166</v>
      </c>
      <c r="I58" s="163" t="s">
        <v>150</v>
      </c>
      <c r="J58" s="389">
        <v>1</v>
      </c>
      <c r="K58" s="345" t="str">
        <f>IF(J58&lt;=0,"",IF(J58=1,"Rara vez",IF(J58=2,"Improbable",IF(J58=3,"Posible",IF(J58=4,"Probable",IF(J58=5,"Casi Seguro"))))))</f>
        <v>Rara vez</v>
      </c>
      <c r="L58" s="365">
        <f>IF(K58="","",IF(K58="Rara vez",0.2,IF(K58="Improbable",0.4,IF(K58="Posible",0.6,IF(K58="Probable",0.8,IF(K58="Casi seguro",1,))))))</f>
        <v>0.2</v>
      </c>
      <c r="M58" s="365" t="s">
        <v>130</v>
      </c>
      <c r="N58" s="365" t="s">
        <v>130</v>
      </c>
      <c r="O58" s="365" t="s">
        <v>129</v>
      </c>
      <c r="P58" s="365" t="s">
        <v>129</v>
      </c>
      <c r="Q58" s="365" t="s">
        <v>130</v>
      </c>
      <c r="R58" s="365" t="s">
        <v>130</v>
      </c>
      <c r="S58" s="365" t="s">
        <v>130</v>
      </c>
      <c r="T58" s="365" t="s">
        <v>130</v>
      </c>
      <c r="U58" s="365" t="s">
        <v>130</v>
      </c>
      <c r="V58" s="365" t="s">
        <v>130</v>
      </c>
      <c r="W58" s="365" t="s">
        <v>130</v>
      </c>
      <c r="X58" s="365" t="s">
        <v>130</v>
      </c>
      <c r="Y58" s="365" t="s">
        <v>130</v>
      </c>
      <c r="Z58" s="365" t="s">
        <v>130</v>
      </c>
      <c r="AA58" s="365" t="s">
        <v>129</v>
      </c>
      <c r="AB58" s="365" t="s">
        <v>129</v>
      </c>
      <c r="AC58" s="365" t="s">
        <v>129</v>
      </c>
      <c r="AD58" s="365" t="s">
        <v>129</v>
      </c>
      <c r="AE58" s="365" t="s">
        <v>129</v>
      </c>
      <c r="AF58" s="367">
        <f>IF(AB58="Si","19",COUNTIF(M58:AE59,"si"))</f>
        <v>12</v>
      </c>
      <c r="AG58" s="95">
        <f t="shared" si="28"/>
        <v>20</v>
      </c>
      <c r="AH58" s="345" t="str">
        <f>IF(AG58=5,"Moderado",IF(AG58=10,"Mayor",IF(AG58=20,"Catastrófico",0)))</f>
        <v>Catastrófico</v>
      </c>
      <c r="AI58" s="365">
        <f>IF(AH58="","",IF(AH58="Leve",0.2,IF(AH58="Menor",0.4,IF(AH58="Moderado",0.6,IF(AH58="Mayor",0.8,IF(AH58="Catastrófico",1,))))))</f>
        <v>1</v>
      </c>
      <c r="AJ58" s="345" t="str">
        <f>IF(OR(AND(K58="Rara vez",AH58="Moderado"),AND(K58="Improbable",AH58="Moderado")),"Moderado",IF(OR(AND(K58="Rara vez",AH58="Mayor"),AND(K58="Improbable",AH58="Mayor"),AND(K58="Posible",AH58="Moderado"),AND(K58="Probable",AH58="Moderado")),"Alta",IF(OR(AND(K58="Rara vez",AH58="Catastrófico"),AND(K58="Improbable",AH58="Catastrófico"),AND(K58="Posible",AH58="Catastrófico"),AND(K58="Probable",AH58="Catastrófico"),AND(K58="Casi seguro",AH58="Catastrófico"),AND(K58="Posible",AH58="Moderado"),AND(K58="Probable",AH58="Moderado"),AND(K58="Casi seguro",AH58="Moderado"),AND(K58="Posible",AH58="Mayor"),AND(K58="Probable",AH58="Mayor"),AND(K58="Casi seguro",AH58="Mayor")),"Extremo",)))</f>
        <v>Extremo</v>
      </c>
      <c r="AK58" s="87">
        <v>1</v>
      </c>
      <c r="AL58" s="162" t="s">
        <v>375</v>
      </c>
      <c r="AM58" s="166" t="s">
        <v>127</v>
      </c>
      <c r="AN58" s="167">
        <f t="shared" si="16"/>
        <v>15</v>
      </c>
      <c r="AO58" s="166" t="s">
        <v>126</v>
      </c>
      <c r="AP58" s="167">
        <f t="shared" si="17"/>
        <v>15</v>
      </c>
      <c r="AQ58" s="166" t="s">
        <v>125</v>
      </c>
      <c r="AR58" s="164">
        <f t="shared" si="18"/>
        <v>15</v>
      </c>
      <c r="AS58" s="164" t="s">
        <v>124</v>
      </c>
      <c r="AT58" s="164">
        <f t="shared" si="19"/>
        <v>15</v>
      </c>
      <c r="AU58" s="164" t="s">
        <v>123</v>
      </c>
      <c r="AV58" s="164">
        <f t="shared" si="20"/>
        <v>15</v>
      </c>
      <c r="AW58" s="165" t="s">
        <v>122</v>
      </c>
      <c r="AX58" s="164">
        <f t="shared" si="21"/>
        <v>15</v>
      </c>
      <c r="AY58" s="164" t="s">
        <v>121</v>
      </c>
      <c r="AZ58" s="164">
        <f t="shared" si="22"/>
        <v>15</v>
      </c>
      <c r="BA58" s="164">
        <f t="shared" si="24"/>
        <v>105</v>
      </c>
      <c r="BB58" s="164" t="str">
        <f t="shared" si="25"/>
        <v>Fuerte</v>
      </c>
      <c r="BC58" s="164" t="s">
        <v>120</v>
      </c>
      <c r="BD58" s="164">
        <f t="shared" si="26"/>
        <v>100</v>
      </c>
      <c r="BE58" s="164" t="str">
        <f t="shared" si="27"/>
        <v>Fuerte</v>
      </c>
      <c r="BF58" s="374">
        <f>AVERAGE(BD58:BD59)</f>
        <v>100</v>
      </c>
      <c r="BG58" s="374" t="str">
        <f>IF(BF58=100,"Fuerte",IF(AND(BF58&lt;=99, BF58&gt;=50),"Moderado",IF(BF58&lt;50,"Débil")))</f>
        <v>Fuerte</v>
      </c>
      <c r="BH58" s="360">
        <f>IF(BG58="Fuerte",(J58-2),IF(BG58="Moderado",(J58-1), IF(BG58="Débil",((J58-0)))))</f>
        <v>-1</v>
      </c>
      <c r="BI58" s="360" t="str">
        <f>IF(BH58&lt;=0,"Rara vez",IF(BH58=1,"Rara vez",IF(BH58=2,"Improbable",IF(BH58=3,"Posible",IF(BH58=4,"Probable",IF(BH58=5,"Casi Seguro"))))))</f>
        <v>Rara vez</v>
      </c>
      <c r="BJ58" s="365">
        <f>IF(BI58="","",IF(BI58="Rara vez",0.2,IF(BI58="Improbable",0.4,IF(BI58="Posible",0.6,IF(BI58="Probable",0.8,IF(BI58="Casi seguro",1,))))))</f>
        <v>0.2</v>
      </c>
      <c r="BK58" s="360" t="str">
        <f>IFERROR(IF(AG58=5,"Moderado",IF(AG58=10,"Mayor",IF(AG58=20,"Catastrófico",0))),"")</f>
        <v>Catastrófico</v>
      </c>
      <c r="BL58" s="365">
        <f>IF(AH58="","",IF(AH58="Moderado",0.6,IF(AH58="Mayor",0.8,IF(AH58="Catastrófico",1,))))</f>
        <v>1</v>
      </c>
      <c r="BM58" s="360" t="str">
        <f>IF(OR(AND(KBI58="Rara vez",BK58="Moderado"),AND(BI58="Improbable",BK58="Moderado")),"Moderado",IF(OR(AND(BI58="Rara vez",BK58="Mayor"),AND(BI58="Improbable",BK58="Mayor"),AND(BI58="Posible",BK58="Moderado"),AND(BI58="Probable",BK58="Moderado")),"Alta",IF(OR(AND(BI58="Rara vez",BK58="Catastrófico"),AND(BI58="Improbable",BK58="Catastrófico"),AND(BI58="Posible",BK58="Catastrófico"),AND(BI58="Probable",BK58="Catastrófico"),AND(BI58="Casi seguro",BK58="Catastrófico"),AND(BI58="Posible",BK58="Moderado"),AND(BI58="Probable",BK58="Moderado"),AND(BI58="Casi seguro",BK58="Moderado"),AND(BI58="Posible",BK58="Mayor"),AND(BI58="Probable",BK58="Mayor"),AND(BI58="Casi seguro",BK58="Mayor")),"Extremo",)))</f>
        <v>Extremo</v>
      </c>
      <c r="BN58" s="161" t="s">
        <v>163</v>
      </c>
      <c r="BO58" s="169" t="s">
        <v>374</v>
      </c>
      <c r="BP58" s="159" t="s">
        <v>373</v>
      </c>
      <c r="BQ58" s="159" t="s">
        <v>372</v>
      </c>
      <c r="BR58" s="159" t="s">
        <v>368</v>
      </c>
      <c r="BS58" s="159" t="s">
        <v>367</v>
      </c>
      <c r="BT58" s="159" t="s">
        <v>366</v>
      </c>
      <c r="BU58" s="159" t="s">
        <v>365</v>
      </c>
      <c r="BV58" s="96"/>
      <c r="BW58" s="87"/>
      <c r="BX58" s="9"/>
      <c r="BY58" s="9"/>
      <c r="BZ58" s="9"/>
      <c r="CA58" s="9"/>
      <c r="CB58" s="9"/>
      <c r="CC58" s="9"/>
      <c r="CD58" s="9"/>
      <c r="CE58" s="9"/>
      <c r="CF58" s="9"/>
      <c r="CG58" s="9"/>
      <c r="CH58" s="9"/>
      <c r="CI58" s="9"/>
      <c r="CJ58" s="9"/>
      <c r="CK58" s="9"/>
      <c r="CL58" s="9"/>
      <c r="CM58" s="9"/>
      <c r="CN58" s="9"/>
      <c r="CO58" s="9"/>
      <c r="CP58" s="9"/>
      <c r="CQ58" s="9"/>
    </row>
    <row r="59" spans="1:95" ht="111.75">
      <c r="A59" s="389"/>
      <c r="B59" s="348"/>
      <c r="C59" s="348"/>
      <c r="D59" s="348"/>
      <c r="E59" s="464"/>
      <c r="F59" s="163"/>
      <c r="G59" s="402"/>
      <c r="H59" s="390"/>
      <c r="I59" s="163" t="s">
        <v>189</v>
      </c>
      <c r="J59" s="389"/>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95">
        <f t="shared" si="28"/>
        <v>5</v>
      </c>
      <c r="AH59" s="348"/>
      <c r="AI59" s="348"/>
      <c r="AJ59" s="348"/>
      <c r="AK59" s="87">
        <v>2</v>
      </c>
      <c r="AL59" s="168" t="s">
        <v>371</v>
      </c>
      <c r="AM59" s="166" t="s">
        <v>127</v>
      </c>
      <c r="AN59" s="167">
        <f t="shared" si="16"/>
        <v>15</v>
      </c>
      <c r="AO59" s="166" t="s">
        <v>126</v>
      </c>
      <c r="AP59" s="167">
        <f t="shared" si="17"/>
        <v>15</v>
      </c>
      <c r="AQ59" s="166" t="s">
        <v>125</v>
      </c>
      <c r="AR59" s="164">
        <f t="shared" si="18"/>
        <v>15</v>
      </c>
      <c r="AS59" s="164" t="s">
        <v>124</v>
      </c>
      <c r="AT59" s="164">
        <f t="shared" si="19"/>
        <v>15</v>
      </c>
      <c r="AU59" s="164" t="s">
        <v>123</v>
      </c>
      <c r="AV59" s="164">
        <f t="shared" si="20"/>
        <v>15</v>
      </c>
      <c r="AW59" s="165" t="s">
        <v>122</v>
      </c>
      <c r="AX59" s="164">
        <f t="shared" si="21"/>
        <v>15</v>
      </c>
      <c r="AY59" s="164" t="s">
        <v>121</v>
      </c>
      <c r="AZ59" s="164">
        <f t="shared" si="22"/>
        <v>15</v>
      </c>
      <c r="BA59" s="164">
        <f t="shared" si="24"/>
        <v>105</v>
      </c>
      <c r="BB59" s="164" t="str">
        <f t="shared" si="25"/>
        <v>Fuerte</v>
      </c>
      <c r="BC59" s="164" t="s">
        <v>120</v>
      </c>
      <c r="BD59" s="164">
        <f t="shared" si="26"/>
        <v>100</v>
      </c>
      <c r="BE59" s="164" t="str">
        <f t="shared" si="27"/>
        <v>Fuerte</v>
      </c>
      <c r="BF59" s="348"/>
      <c r="BG59" s="348"/>
      <c r="BH59" s="348"/>
      <c r="BI59" s="348"/>
      <c r="BJ59" s="348"/>
      <c r="BK59" s="348"/>
      <c r="BL59" s="348"/>
      <c r="BM59" s="348"/>
      <c r="BN59" s="161" t="s">
        <v>163</v>
      </c>
      <c r="BO59" s="146" t="s">
        <v>370</v>
      </c>
      <c r="BP59" s="159" t="s">
        <v>369</v>
      </c>
      <c r="BQ59" s="159" t="s">
        <v>367</v>
      </c>
      <c r="BR59" s="159" t="s">
        <v>368</v>
      </c>
      <c r="BS59" s="159" t="s">
        <v>367</v>
      </c>
      <c r="BT59" s="159" t="s">
        <v>366</v>
      </c>
      <c r="BU59" s="159" t="s">
        <v>365</v>
      </c>
      <c r="BV59" s="96"/>
      <c r="BW59" s="87"/>
      <c r="BX59" s="9"/>
      <c r="BY59" s="9"/>
      <c r="BZ59" s="9"/>
      <c r="CA59" s="9"/>
      <c r="CB59" s="9"/>
      <c r="CC59" s="9"/>
      <c r="CD59" s="9"/>
      <c r="CE59" s="9"/>
      <c r="CF59" s="9"/>
      <c r="CG59" s="9"/>
      <c r="CH59" s="9"/>
      <c r="CI59" s="9"/>
      <c r="CJ59" s="9"/>
      <c r="CK59" s="9"/>
      <c r="CL59" s="9"/>
      <c r="CM59" s="9"/>
      <c r="CN59" s="9"/>
      <c r="CO59" s="9"/>
      <c r="CP59" s="9"/>
      <c r="CQ59" s="9"/>
    </row>
    <row r="60" spans="1:95" ht="107.25" customHeight="1">
      <c r="A60" s="401"/>
      <c r="B60" s="348"/>
      <c r="C60" s="348"/>
      <c r="D60" s="348"/>
      <c r="E60" s="465"/>
      <c r="F60" s="107"/>
      <c r="G60" s="402"/>
      <c r="H60" s="390"/>
      <c r="I60" s="163" t="s">
        <v>140</v>
      </c>
      <c r="J60" s="389"/>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95">
        <f t="shared" si="28"/>
        <v>5</v>
      </c>
      <c r="AH60" s="348"/>
      <c r="AI60" s="348"/>
      <c r="AJ60" s="348"/>
      <c r="AK60" s="87">
        <v>3</v>
      </c>
      <c r="AL60" s="162" t="s">
        <v>364</v>
      </c>
      <c r="AM60" s="90" t="s">
        <v>127</v>
      </c>
      <c r="AN60" s="90">
        <f t="shared" si="16"/>
        <v>15</v>
      </c>
      <c r="AO60" s="90" t="s">
        <v>126</v>
      </c>
      <c r="AP60" s="90">
        <f t="shared" si="17"/>
        <v>15</v>
      </c>
      <c r="AQ60" s="90" t="s">
        <v>125</v>
      </c>
      <c r="AR60" s="90">
        <f t="shared" si="18"/>
        <v>15</v>
      </c>
      <c r="AS60" s="90" t="s">
        <v>124</v>
      </c>
      <c r="AT60" s="90">
        <f t="shared" si="19"/>
        <v>15</v>
      </c>
      <c r="AU60" s="90" t="s">
        <v>123</v>
      </c>
      <c r="AV60" s="90">
        <f t="shared" si="20"/>
        <v>15</v>
      </c>
      <c r="AW60" s="92" t="s">
        <v>122</v>
      </c>
      <c r="AX60" s="90">
        <f t="shared" si="21"/>
        <v>15</v>
      </c>
      <c r="AY60" s="92" t="s">
        <v>121</v>
      </c>
      <c r="AZ60" s="90">
        <f t="shared" si="22"/>
        <v>15</v>
      </c>
      <c r="BA60" s="91">
        <f t="shared" si="24"/>
        <v>105</v>
      </c>
      <c r="BB60" s="90" t="str">
        <f t="shared" si="25"/>
        <v>Fuerte</v>
      </c>
      <c r="BC60" s="90" t="s">
        <v>120</v>
      </c>
      <c r="BD60" s="90">
        <f t="shared" si="26"/>
        <v>100</v>
      </c>
      <c r="BE60" s="89" t="str">
        <f t="shared" si="27"/>
        <v>Fuerte</v>
      </c>
      <c r="BF60" s="348"/>
      <c r="BG60" s="348"/>
      <c r="BH60" s="348"/>
      <c r="BI60" s="348"/>
      <c r="BJ60" s="348"/>
      <c r="BK60" s="348"/>
      <c r="BL60" s="348"/>
      <c r="BM60" s="348"/>
      <c r="BN60" s="161" t="s">
        <v>163</v>
      </c>
      <c r="BO60" s="160"/>
      <c r="BP60" s="159"/>
      <c r="BQ60" s="159"/>
      <c r="BR60" s="159"/>
      <c r="BS60" s="159"/>
      <c r="BT60" s="159"/>
      <c r="BU60" s="159"/>
      <c r="BV60" s="96"/>
      <c r="BW60" s="87"/>
      <c r="BX60" s="9"/>
      <c r="BY60" s="9"/>
      <c r="BZ60" s="9"/>
      <c r="CA60" s="9"/>
      <c r="CB60" s="9"/>
      <c r="CC60" s="9"/>
      <c r="CD60" s="9"/>
      <c r="CE60" s="9"/>
      <c r="CF60" s="9"/>
      <c r="CG60" s="9"/>
      <c r="CH60" s="9"/>
      <c r="CI60" s="9"/>
      <c r="CJ60" s="9"/>
      <c r="CK60" s="9"/>
      <c r="CL60" s="9"/>
      <c r="CM60" s="9"/>
      <c r="CN60" s="9"/>
      <c r="CO60" s="9"/>
      <c r="CP60" s="9"/>
      <c r="CQ60" s="9"/>
    </row>
    <row r="61" spans="1:95" ht="121.5">
      <c r="A61" s="366">
        <v>14</v>
      </c>
      <c r="B61" s="366" t="s">
        <v>363</v>
      </c>
      <c r="C61" s="366" t="s">
        <v>362</v>
      </c>
      <c r="D61" s="366" t="s">
        <v>361</v>
      </c>
      <c r="E61" s="158" t="s">
        <v>360</v>
      </c>
      <c r="F61" s="156" t="s">
        <v>359</v>
      </c>
      <c r="G61" s="366" t="s">
        <v>358</v>
      </c>
      <c r="H61" s="366" t="s">
        <v>166</v>
      </c>
      <c r="I61" s="156" t="s">
        <v>150</v>
      </c>
      <c r="J61" s="366">
        <v>1</v>
      </c>
      <c r="K61" s="345" t="str">
        <f>IF(J61&lt;=0,"",IF(J61=1,"Rara vez",IF(J61=2,"Improbable",IF(J61=3,"Posible",IF(J61=4,"Probable",IF(J61=5,"Casi Seguro"))))))</f>
        <v>Rara vez</v>
      </c>
      <c r="L61" s="365">
        <f>IF(K61="","",IF(K61="Rara vez",0.2,IF(K61="Improbable",0.4,IF(K61="Posible",0.6,IF(K61="Probable",0.8,IF(K61="Casi seguro",1,))))))</f>
        <v>0.2</v>
      </c>
      <c r="M61" s="365" t="s">
        <v>130</v>
      </c>
      <c r="N61" s="365" t="s">
        <v>130</v>
      </c>
      <c r="O61" s="365" t="s">
        <v>130</v>
      </c>
      <c r="P61" s="365" t="s">
        <v>130</v>
      </c>
      <c r="Q61" s="365" t="s">
        <v>130</v>
      </c>
      <c r="R61" s="365" t="s">
        <v>130</v>
      </c>
      <c r="S61" s="365" t="s">
        <v>130</v>
      </c>
      <c r="T61" s="365" t="s">
        <v>130</v>
      </c>
      <c r="U61" s="365" t="s">
        <v>129</v>
      </c>
      <c r="V61" s="365" t="s">
        <v>130</v>
      </c>
      <c r="W61" s="365" t="s">
        <v>130</v>
      </c>
      <c r="X61" s="365" t="s">
        <v>130</v>
      </c>
      <c r="Y61" s="365" t="s">
        <v>130</v>
      </c>
      <c r="Z61" s="365" t="s">
        <v>130</v>
      </c>
      <c r="AA61" s="365" t="s">
        <v>130</v>
      </c>
      <c r="AB61" s="365" t="s">
        <v>129</v>
      </c>
      <c r="AC61" s="365" t="s">
        <v>130</v>
      </c>
      <c r="AD61" s="365" t="s">
        <v>130</v>
      </c>
      <c r="AE61" s="365" t="s">
        <v>129</v>
      </c>
      <c r="AF61" s="367">
        <f>IF(AB61="Si","19",COUNTIF(M61:AE62,"si"))</f>
        <v>16</v>
      </c>
      <c r="AG61" s="95">
        <f t="shared" si="28"/>
        <v>20</v>
      </c>
      <c r="AH61" s="345" t="str">
        <f>IF(AG61=5,"Moderado",IF(AG61=10,"Mayor",IF(AG61=20,"Catastrófico",0)))</f>
        <v>Catastrófico</v>
      </c>
      <c r="AI61" s="365">
        <f>IF(AH61="","",IF(AH61="Leve",0.2,IF(AH61="Menor",0.4,IF(AH61="Moderado",0.6,IF(AH61="Mayor",0.8,IF(AH61="Catastrófico",1,))))))</f>
        <v>1</v>
      </c>
      <c r="AJ61" s="345" t="str">
        <f>IF(OR(AND(K61="Rara vez",AH61="Moderado"),AND(K61="Improbable",AH61="Moderado")),"Moderado",IF(OR(AND(K61="Rara vez",AH61="Mayor"),AND(K61="Improbable",AH61="Mayor"),AND(K61="Posible",AH61="Moderado"),AND(K61="Probable",AH61="Moderado")),"Alta",IF(OR(AND(K61="Rara vez",AH61="Catastrófico"),AND(K61="Improbable",AH61="Catastrófico"),AND(K61="Posible",AH61="Catastrófico"),AND(K61="Probable",AH61="Catastrófico"),AND(K61="Casi seguro",AH61="Catastrófico"),AND(K61="Posible",AH61="Moderado"),AND(K61="Probable",AH61="Moderado"),AND(K61="Casi seguro",AH61="Moderado"),AND(K61="Posible",AH61="Mayor"),AND(K61="Probable",AH61="Mayor"),AND(K61="Casi seguro",AH61="Mayor")),"Extremo",)))</f>
        <v>Extremo</v>
      </c>
      <c r="AK61" s="87">
        <v>1</v>
      </c>
      <c r="AL61" s="154" t="s">
        <v>357</v>
      </c>
      <c r="AM61" s="92" t="s">
        <v>127</v>
      </c>
      <c r="AN61" s="92">
        <f t="shared" si="16"/>
        <v>15</v>
      </c>
      <c r="AO61" s="92" t="s">
        <v>126</v>
      </c>
      <c r="AP61" s="92">
        <f t="shared" si="17"/>
        <v>15</v>
      </c>
      <c r="AQ61" s="92" t="s">
        <v>125</v>
      </c>
      <c r="AR61" s="92">
        <f t="shared" si="18"/>
        <v>15</v>
      </c>
      <c r="AS61" s="92" t="s">
        <v>124</v>
      </c>
      <c r="AT61" s="92">
        <f t="shared" si="19"/>
        <v>15</v>
      </c>
      <c r="AU61" s="92" t="s">
        <v>123</v>
      </c>
      <c r="AV61" s="92">
        <f t="shared" si="20"/>
        <v>15</v>
      </c>
      <c r="AW61" s="92" t="s">
        <v>122</v>
      </c>
      <c r="AX61" s="92">
        <f t="shared" si="21"/>
        <v>15</v>
      </c>
      <c r="AY61" s="92" t="s">
        <v>121</v>
      </c>
      <c r="AZ61" s="92">
        <f t="shared" si="22"/>
        <v>15</v>
      </c>
      <c r="BA61" s="103">
        <f t="shared" si="24"/>
        <v>105</v>
      </c>
      <c r="BB61" s="92" t="str">
        <f t="shared" si="25"/>
        <v>Fuerte</v>
      </c>
      <c r="BC61" s="92" t="s">
        <v>120</v>
      </c>
      <c r="BD61" s="92">
        <f t="shared" si="26"/>
        <v>100</v>
      </c>
      <c r="BE61" s="100" t="str">
        <f t="shared" si="27"/>
        <v>Fuerte</v>
      </c>
      <c r="BF61" s="374">
        <f>AVERAGE(BD61:BD63)</f>
        <v>100</v>
      </c>
      <c r="BG61" s="374" t="str">
        <f>IF(BF61=100,"Fuerte",IF(AND(BF61&lt;=99, BF61&gt;=50),"Moderado",IF(BF61&lt;50,"Débil")))</f>
        <v>Fuerte</v>
      </c>
      <c r="BH61" s="360">
        <f>IF(BG61="Fuerte",(J61-2),IF(BG61="Moderado",(J61-1), IF(BG61="Débil",((J61-0)))))</f>
        <v>-1</v>
      </c>
      <c r="BI61" s="360" t="str">
        <f>IF(BH61&lt;=0,"Rara vez",IF(BH61=1,"Rara vez",IF(BH61=2,"Improbable",IF(BH61=3,"Posible",IF(BH61=4,"Probable",IF(BH61=5,"Casi Seguro"))))))</f>
        <v>Rara vez</v>
      </c>
      <c r="BJ61" s="365">
        <f>IF(BI61="","",IF(BI61="Rara vez",0.2,IF(BI61="Improbable",0.4,IF(BI61="Posible",0.6,IF(BI61="Probable",0.8,IF(BI61="Casi seguro",1,))))))</f>
        <v>0.2</v>
      </c>
      <c r="BK61" s="360" t="str">
        <f>IFERROR(IF(AG61=5,"Moderado",IF(AG61=10,"Mayor",IF(AG61=20,"Catastrófico",0))),"")</f>
        <v>Catastrófico</v>
      </c>
      <c r="BL61" s="365">
        <f>IF(AH61="","",IF(AH61="Moderado",0.6,IF(AH61="Mayor",0.8,IF(AH61="Catastrófico",1,))))</f>
        <v>1</v>
      </c>
      <c r="BM61" s="360" t="str">
        <f>IF(OR(AND(KBI61="Rara vez",BK61="Moderado"),AND(BI61="Improbable",BK61="Moderado")),"Moderado",IF(OR(AND(BI61="Rara vez",BK61="Mayor"),AND(BI61="Improbable",BK61="Mayor"),AND(BI61="Posible",BK61="Moderado"),AND(BI61="Probable",BK61="Moderado")),"Alta",IF(OR(AND(BI61="Rara vez",BK61="Catastrófico"),AND(BI61="Improbable",BK61="Catastrófico"),AND(BI61="Posible",BK61="Catastrófico"),AND(BI61="Probable",BK61="Catastrófico"),AND(BI61="Casi seguro",BK61="Catastrófico"),AND(BI61="Posible",BK61="Moderado"),AND(BI61="Probable",BK61="Moderado"),AND(BI61="Casi seguro",BK61="Moderado"),AND(BI61="Posible",BK61="Mayor"),AND(BI61="Probable",BK61="Mayor"),AND(BI61="Casi seguro",BK61="Mayor")),"Extremo",)))</f>
        <v>Extremo</v>
      </c>
      <c r="BN61" s="153" t="s">
        <v>163</v>
      </c>
      <c r="BO61" s="146" t="s">
        <v>356</v>
      </c>
      <c r="BP61" s="145" t="s">
        <v>346</v>
      </c>
      <c r="BQ61" s="145" t="s">
        <v>345</v>
      </c>
      <c r="BR61" s="145" t="s">
        <v>344</v>
      </c>
      <c r="BS61" s="145" t="s">
        <v>343</v>
      </c>
      <c r="BT61" s="140" t="s">
        <v>342</v>
      </c>
      <c r="BU61" s="140" t="s">
        <v>341</v>
      </c>
      <c r="BV61" s="96"/>
      <c r="BW61" s="87"/>
      <c r="BX61" s="9"/>
      <c r="BY61" s="9"/>
      <c r="BZ61" s="9"/>
      <c r="CA61" s="9"/>
      <c r="CB61" s="9"/>
      <c r="CC61" s="9"/>
      <c r="CD61" s="9"/>
      <c r="CE61" s="9"/>
      <c r="CF61" s="9"/>
      <c r="CG61" s="9"/>
      <c r="CH61" s="9"/>
      <c r="CI61" s="9"/>
      <c r="CJ61" s="9"/>
      <c r="CK61" s="9"/>
      <c r="CL61" s="9"/>
      <c r="CM61" s="9"/>
      <c r="CN61" s="9"/>
      <c r="CO61" s="9"/>
      <c r="CP61" s="9"/>
      <c r="CQ61" s="9"/>
    </row>
    <row r="62" spans="1:95" ht="111.75">
      <c r="A62" s="348"/>
      <c r="B62" s="348"/>
      <c r="C62" s="348"/>
      <c r="D62" s="348"/>
      <c r="E62" s="158" t="s">
        <v>355</v>
      </c>
      <c r="F62" s="155"/>
      <c r="G62" s="348"/>
      <c r="H62" s="348"/>
      <c r="I62" s="156" t="s">
        <v>189</v>
      </c>
      <c r="J62" s="36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95">
        <f t="shared" si="28"/>
        <v>5</v>
      </c>
      <c r="AH62" s="348"/>
      <c r="AI62" s="348"/>
      <c r="AJ62" s="348"/>
      <c r="AK62" s="87">
        <v>2</v>
      </c>
      <c r="AL62" s="154" t="s">
        <v>354</v>
      </c>
      <c r="AM62" s="92" t="s">
        <v>127</v>
      </c>
      <c r="AN62" s="92">
        <f t="shared" si="16"/>
        <v>15</v>
      </c>
      <c r="AO62" s="92" t="s">
        <v>126</v>
      </c>
      <c r="AP62" s="92">
        <f t="shared" si="17"/>
        <v>15</v>
      </c>
      <c r="AQ62" s="92" t="s">
        <v>125</v>
      </c>
      <c r="AR62" s="92">
        <f t="shared" si="18"/>
        <v>15</v>
      </c>
      <c r="AS62" s="92" t="s">
        <v>124</v>
      </c>
      <c r="AT62" s="92">
        <f t="shared" si="19"/>
        <v>15</v>
      </c>
      <c r="AU62" s="92" t="s">
        <v>123</v>
      </c>
      <c r="AV62" s="92">
        <f t="shared" si="20"/>
        <v>15</v>
      </c>
      <c r="AW62" s="92" t="s">
        <v>122</v>
      </c>
      <c r="AX62" s="92">
        <f t="shared" si="21"/>
        <v>15</v>
      </c>
      <c r="AY62" s="92" t="s">
        <v>121</v>
      </c>
      <c r="AZ62" s="92">
        <f t="shared" si="22"/>
        <v>15</v>
      </c>
      <c r="BA62" s="103">
        <f t="shared" si="24"/>
        <v>105</v>
      </c>
      <c r="BB62" s="92" t="str">
        <f t="shared" si="25"/>
        <v>Fuerte</v>
      </c>
      <c r="BC62" s="92" t="s">
        <v>120</v>
      </c>
      <c r="BD62" s="92">
        <f t="shared" si="26"/>
        <v>100</v>
      </c>
      <c r="BE62" s="100" t="str">
        <f t="shared" si="27"/>
        <v>Fuerte</v>
      </c>
      <c r="BF62" s="348"/>
      <c r="BG62" s="348"/>
      <c r="BH62" s="348"/>
      <c r="BI62" s="348"/>
      <c r="BJ62" s="348"/>
      <c r="BK62" s="348"/>
      <c r="BL62" s="348"/>
      <c r="BM62" s="348"/>
      <c r="BN62" s="153" t="s">
        <v>163</v>
      </c>
      <c r="BO62" s="146" t="s">
        <v>353</v>
      </c>
      <c r="BP62" s="145" t="s">
        <v>346</v>
      </c>
      <c r="BQ62" s="145" t="s">
        <v>345</v>
      </c>
      <c r="BR62" s="145" t="s">
        <v>352</v>
      </c>
      <c r="BS62" s="145" t="s">
        <v>343</v>
      </c>
      <c r="BT62" s="140" t="s">
        <v>342</v>
      </c>
      <c r="BU62" s="140" t="s">
        <v>341</v>
      </c>
      <c r="BV62" s="96"/>
      <c r="BW62" s="87"/>
      <c r="BX62" s="9"/>
      <c r="BY62" s="9"/>
      <c r="BZ62" s="9"/>
      <c r="CA62" s="9"/>
      <c r="CB62" s="9"/>
      <c r="CC62" s="9"/>
      <c r="CD62" s="9"/>
      <c r="CE62" s="9"/>
      <c r="CF62" s="9"/>
      <c r="CG62" s="9"/>
      <c r="CH62" s="9"/>
      <c r="CI62" s="9"/>
      <c r="CJ62" s="9"/>
      <c r="CK62" s="9"/>
      <c r="CL62" s="9"/>
      <c r="CM62" s="9"/>
      <c r="CN62" s="9"/>
      <c r="CO62" s="9"/>
      <c r="CP62" s="9"/>
      <c r="CQ62" s="9"/>
    </row>
    <row r="63" spans="1:95" ht="78.75" customHeight="1">
      <c r="A63" s="348"/>
      <c r="B63" s="348"/>
      <c r="C63" s="348"/>
      <c r="D63" s="348"/>
      <c r="E63" s="145" t="s">
        <v>351</v>
      </c>
      <c r="F63" s="155"/>
      <c r="G63" s="348"/>
      <c r="H63" s="348"/>
      <c r="I63" s="156" t="s">
        <v>140</v>
      </c>
      <c r="J63" s="36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95">
        <f t="shared" si="28"/>
        <v>5</v>
      </c>
      <c r="AH63" s="348"/>
      <c r="AI63" s="348"/>
      <c r="AJ63" s="348"/>
      <c r="AK63" s="87">
        <v>3</v>
      </c>
      <c r="AL63" s="157" t="s">
        <v>350</v>
      </c>
      <c r="AM63" s="92" t="s">
        <v>127</v>
      </c>
      <c r="AN63" s="92">
        <f t="shared" si="16"/>
        <v>15</v>
      </c>
      <c r="AO63" s="92" t="s">
        <v>126</v>
      </c>
      <c r="AP63" s="92">
        <f t="shared" si="17"/>
        <v>15</v>
      </c>
      <c r="AQ63" s="92" t="s">
        <v>125</v>
      </c>
      <c r="AR63" s="92">
        <f t="shared" si="18"/>
        <v>15</v>
      </c>
      <c r="AS63" s="92" t="s">
        <v>124</v>
      </c>
      <c r="AT63" s="92">
        <f t="shared" si="19"/>
        <v>15</v>
      </c>
      <c r="AU63" s="92" t="s">
        <v>123</v>
      </c>
      <c r="AV63" s="92">
        <f t="shared" si="20"/>
        <v>15</v>
      </c>
      <c r="AW63" s="92" t="s">
        <v>122</v>
      </c>
      <c r="AX63" s="92">
        <f t="shared" si="21"/>
        <v>15</v>
      </c>
      <c r="AY63" s="92" t="s">
        <v>121</v>
      </c>
      <c r="AZ63" s="92">
        <f t="shared" si="22"/>
        <v>15</v>
      </c>
      <c r="BA63" s="103">
        <f t="shared" si="24"/>
        <v>105</v>
      </c>
      <c r="BB63" s="92" t="str">
        <f t="shared" si="25"/>
        <v>Fuerte</v>
      </c>
      <c r="BC63" s="92" t="s">
        <v>120</v>
      </c>
      <c r="BD63" s="92">
        <f t="shared" si="26"/>
        <v>100</v>
      </c>
      <c r="BE63" s="100" t="str">
        <f t="shared" si="27"/>
        <v>Fuerte</v>
      </c>
      <c r="BF63" s="348"/>
      <c r="BG63" s="348"/>
      <c r="BH63" s="348"/>
      <c r="BI63" s="348"/>
      <c r="BJ63" s="348"/>
      <c r="BK63" s="348"/>
      <c r="BL63" s="348"/>
      <c r="BM63" s="348"/>
      <c r="BN63" s="153" t="s">
        <v>163</v>
      </c>
      <c r="BO63" s="146" t="s">
        <v>349</v>
      </c>
      <c r="BP63" s="145" t="s">
        <v>346</v>
      </c>
      <c r="BQ63" s="145" t="s">
        <v>345</v>
      </c>
      <c r="BR63" s="145" t="s">
        <v>344</v>
      </c>
      <c r="BS63" s="145" t="s">
        <v>343</v>
      </c>
      <c r="BT63" s="140" t="s">
        <v>342</v>
      </c>
      <c r="BU63" s="140" t="s">
        <v>341</v>
      </c>
      <c r="BV63" s="96"/>
      <c r="BW63" s="87"/>
      <c r="BX63" s="9"/>
      <c r="BY63" s="9"/>
      <c r="BZ63" s="9"/>
      <c r="CA63" s="9"/>
      <c r="CB63" s="9"/>
      <c r="CC63" s="9"/>
      <c r="CD63" s="9"/>
      <c r="CE63" s="9"/>
      <c r="CF63" s="9"/>
      <c r="CG63" s="9"/>
      <c r="CH63" s="9"/>
      <c r="CI63" s="9"/>
      <c r="CJ63" s="9"/>
      <c r="CK63" s="9"/>
      <c r="CL63" s="9"/>
      <c r="CM63" s="9"/>
      <c r="CN63" s="9"/>
      <c r="CO63" s="9"/>
      <c r="CP63" s="9"/>
      <c r="CQ63" s="9"/>
    </row>
    <row r="64" spans="1:95" ht="111.75">
      <c r="A64" s="348"/>
      <c r="B64" s="348"/>
      <c r="C64" s="348"/>
      <c r="D64" s="348"/>
      <c r="E64" s="156"/>
      <c r="F64" s="155"/>
      <c r="G64" s="348"/>
      <c r="H64" s="348"/>
      <c r="I64" s="96"/>
      <c r="J64" s="36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95">
        <f t="shared" si="28"/>
        <v>5</v>
      </c>
      <c r="AH64" s="348"/>
      <c r="AI64" s="348"/>
      <c r="AJ64" s="348"/>
      <c r="AK64" s="87">
        <v>4</v>
      </c>
      <c r="AL64" s="154" t="s">
        <v>348</v>
      </c>
      <c r="AM64" s="92" t="s">
        <v>127</v>
      </c>
      <c r="AN64" s="92">
        <f t="shared" si="16"/>
        <v>15</v>
      </c>
      <c r="AO64" s="92" t="s">
        <v>126</v>
      </c>
      <c r="AP64" s="92">
        <f t="shared" si="17"/>
        <v>15</v>
      </c>
      <c r="AQ64" s="92" t="s">
        <v>125</v>
      </c>
      <c r="AR64" s="92">
        <f t="shared" si="18"/>
        <v>15</v>
      </c>
      <c r="AS64" s="92" t="s">
        <v>124</v>
      </c>
      <c r="AT64" s="92">
        <f t="shared" si="19"/>
        <v>15</v>
      </c>
      <c r="AU64" s="92" t="s">
        <v>123</v>
      </c>
      <c r="AV64" s="92">
        <f t="shared" si="20"/>
        <v>15</v>
      </c>
      <c r="AW64" s="92" t="s">
        <v>122</v>
      </c>
      <c r="AX64" s="92">
        <f t="shared" si="21"/>
        <v>15</v>
      </c>
      <c r="AY64" s="92" t="s">
        <v>121</v>
      </c>
      <c r="AZ64" s="92">
        <f t="shared" si="22"/>
        <v>15</v>
      </c>
      <c r="BA64" s="103">
        <f t="shared" si="24"/>
        <v>105</v>
      </c>
      <c r="BB64" s="92" t="str">
        <f t="shared" si="25"/>
        <v>Fuerte</v>
      </c>
      <c r="BC64" s="92" t="s">
        <v>120</v>
      </c>
      <c r="BD64" s="92">
        <f t="shared" si="26"/>
        <v>100</v>
      </c>
      <c r="BE64" s="100" t="str">
        <f t="shared" si="27"/>
        <v>Fuerte</v>
      </c>
      <c r="BF64" s="348"/>
      <c r="BG64" s="348"/>
      <c r="BH64" s="348"/>
      <c r="BI64" s="348"/>
      <c r="BJ64" s="348"/>
      <c r="BK64" s="348"/>
      <c r="BL64" s="348"/>
      <c r="BM64" s="348"/>
      <c r="BN64" s="153" t="s">
        <v>163</v>
      </c>
      <c r="BO64" s="152" t="s">
        <v>347</v>
      </c>
      <c r="BP64" s="145" t="s">
        <v>346</v>
      </c>
      <c r="BQ64" s="145" t="s">
        <v>345</v>
      </c>
      <c r="BR64" s="145" t="s">
        <v>344</v>
      </c>
      <c r="BS64" s="145" t="s">
        <v>343</v>
      </c>
      <c r="BT64" s="140" t="s">
        <v>342</v>
      </c>
      <c r="BU64" s="140" t="s">
        <v>341</v>
      </c>
      <c r="BV64" s="96"/>
      <c r="BW64" s="87"/>
      <c r="BX64" s="9"/>
      <c r="BY64" s="9"/>
      <c r="BZ64" s="9"/>
      <c r="CA64" s="9"/>
      <c r="CB64" s="9"/>
      <c r="CC64" s="9"/>
      <c r="CD64" s="9"/>
      <c r="CE64" s="9"/>
      <c r="CF64" s="9"/>
      <c r="CG64" s="9"/>
      <c r="CH64" s="9"/>
      <c r="CI64" s="9"/>
      <c r="CJ64" s="9"/>
      <c r="CK64" s="9"/>
      <c r="CL64" s="9"/>
      <c r="CM64" s="9"/>
      <c r="CN64" s="9"/>
      <c r="CO64" s="9"/>
      <c r="CP64" s="9"/>
      <c r="CQ64" s="9"/>
    </row>
    <row r="65" spans="1:95" ht="78.75" customHeight="1">
      <c r="A65" s="366">
        <v>15</v>
      </c>
      <c r="B65" s="366" t="s">
        <v>340</v>
      </c>
      <c r="C65" s="366" t="s">
        <v>339</v>
      </c>
      <c r="D65" s="366" t="s">
        <v>338</v>
      </c>
      <c r="E65" s="124" t="s">
        <v>337</v>
      </c>
      <c r="F65" s="124" t="s">
        <v>336</v>
      </c>
      <c r="G65" s="366" t="s">
        <v>335</v>
      </c>
      <c r="H65" s="366" t="s">
        <v>166</v>
      </c>
      <c r="I65" s="366" t="s">
        <v>131</v>
      </c>
      <c r="J65" s="366">
        <v>2</v>
      </c>
      <c r="K65" s="345" t="str">
        <f>IF(J65&lt;=0,"",IF(J65=1,"Rara vez",IF(J65=2,"Improbable",IF(J65=3,"Posible",IF(J65=4,"Probable",IF(J65=5,"Casi Seguro"))))))</f>
        <v>Improbable</v>
      </c>
      <c r="L65" s="365">
        <f>IF(K65="","",IF(K65="Rara vez",0.2,IF(K65="Improbable",0.4,IF(K65="Posible",0.6,IF(K65="Probable",0.8,IF(K65="Casi seguro",1,))))))</f>
        <v>0.4</v>
      </c>
      <c r="M65" s="365" t="s">
        <v>130</v>
      </c>
      <c r="N65" s="365" t="s">
        <v>129</v>
      </c>
      <c r="O65" s="365" t="s">
        <v>129</v>
      </c>
      <c r="P65" s="365" t="s">
        <v>130</v>
      </c>
      <c r="Q65" s="365" t="s">
        <v>130</v>
      </c>
      <c r="R65" s="365" t="s">
        <v>129</v>
      </c>
      <c r="S65" s="365" t="s">
        <v>130</v>
      </c>
      <c r="T65" s="365" t="s">
        <v>129</v>
      </c>
      <c r="U65" s="365" t="s">
        <v>129</v>
      </c>
      <c r="V65" s="365" t="s">
        <v>130</v>
      </c>
      <c r="W65" s="365" t="s">
        <v>130</v>
      </c>
      <c r="X65" s="365" t="s">
        <v>130</v>
      </c>
      <c r="Y65" s="365" t="s">
        <v>130</v>
      </c>
      <c r="Z65" s="365" t="s">
        <v>130</v>
      </c>
      <c r="AA65" s="365" t="s">
        <v>130</v>
      </c>
      <c r="AB65" s="365" t="s">
        <v>129</v>
      </c>
      <c r="AC65" s="365" t="s">
        <v>129</v>
      </c>
      <c r="AD65" s="365" t="s">
        <v>129</v>
      </c>
      <c r="AE65" s="365" t="s">
        <v>129</v>
      </c>
      <c r="AF65" s="367">
        <f>IF(AB65="Si","19",COUNTIF(M65:AE66,"si"))</f>
        <v>10</v>
      </c>
      <c r="AG65" s="95">
        <f t="shared" si="28"/>
        <v>10</v>
      </c>
      <c r="AH65" s="345" t="str">
        <f>IF(AG65=5,"Moderado",IF(AG65=10,"Mayor",IF(AG65=20,"Catastrófico",0)))</f>
        <v>Mayor</v>
      </c>
      <c r="AI65" s="365">
        <f>IF(AH65="","",IF(AH65="Leve",0.2,IF(AH65="Menor",0.4,IF(AH65="Moderado",0.6,IF(AH65="Mayor",0.8,IF(AH65="Catastrófico",1,))))))</f>
        <v>0.8</v>
      </c>
      <c r="AJ65" s="345" t="str">
        <f>IF(OR(AND(K65="Rara vez",AH65="Moderado"),AND(K65="Improbable",AH65="Moderado")),"Moderado",IF(OR(AND(K65="Rara vez",AH65="Mayor"),AND(K65="Improbable",AH65="Mayor"),AND(K65="Posible",AH65="Moderado"),AND(K65="Probable",AH65="Moderado")),"Alta",IF(OR(AND(K65="Rara vez",AH65="Catastrófico"),AND(K65="Improbable",AH65="Catastrófico"),AND(K65="Posible",AH65="Catastrófico"),AND(K65="Probable",AH65="Catastrófico"),AND(K65="Casi seguro",AH65="Catastrófico"),AND(K65="Posible",AH65="Moderado"),AND(K65="Probable",AH65="Moderado"),AND(K65="Casi seguro",AH65="Moderado"),AND(K65="Posible",AH65="Mayor"),AND(K65="Probable",AH65="Mayor"),AND(K65="Casi seguro",AH65="Mayor")),"Extremo",)))</f>
        <v>Alta</v>
      </c>
      <c r="AK65" s="87">
        <v>1</v>
      </c>
      <c r="AL65" s="120" t="s">
        <v>334</v>
      </c>
      <c r="AM65" s="92" t="s">
        <v>127</v>
      </c>
      <c r="AN65" s="92">
        <f t="shared" si="16"/>
        <v>15</v>
      </c>
      <c r="AO65" s="92" t="s">
        <v>126</v>
      </c>
      <c r="AP65" s="92">
        <f t="shared" si="17"/>
        <v>15</v>
      </c>
      <c r="AQ65" s="92" t="s">
        <v>125</v>
      </c>
      <c r="AR65" s="92">
        <f t="shared" si="18"/>
        <v>15</v>
      </c>
      <c r="AS65" s="92" t="s">
        <v>164</v>
      </c>
      <c r="AT65" s="92">
        <f t="shared" si="19"/>
        <v>10</v>
      </c>
      <c r="AU65" s="92" t="s">
        <v>123</v>
      </c>
      <c r="AV65" s="92">
        <f t="shared" si="20"/>
        <v>15</v>
      </c>
      <c r="AW65" s="92" t="s">
        <v>122</v>
      </c>
      <c r="AX65" s="92">
        <f t="shared" si="21"/>
        <v>15</v>
      </c>
      <c r="AY65" s="92" t="s">
        <v>121</v>
      </c>
      <c r="AZ65" s="92">
        <f t="shared" si="22"/>
        <v>15</v>
      </c>
      <c r="BA65" s="103">
        <f t="shared" si="24"/>
        <v>100</v>
      </c>
      <c r="BB65" s="92" t="str">
        <f t="shared" si="25"/>
        <v>Fuerte</v>
      </c>
      <c r="BC65" s="92" t="s">
        <v>148</v>
      </c>
      <c r="BD65" s="92">
        <f t="shared" si="26"/>
        <v>50</v>
      </c>
      <c r="BE65" s="100" t="str">
        <f t="shared" si="27"/>
        <v>Moderado</v>
      </c>
      <c r="BF65" s="374">
        <f>AVERAGE(BD65:BD66)</f>
        <v>75</v>
      </c>
      <c r="BG65" s="374" t="str">
        <f>IF(BF65=100,"Fuerte",IF(AND(BF65&lt;=99, BF65&gt;=50),"Moderado",IF(BF65&lt;50,"Débil")))</f>
        <v>Moderado</v>
      </c>
      <c r="BH65" s="360">
        <f>IF(BG65="Fuerte",(J65-2),IF(BG65="Moderado",(J65-1), IF(BG65="Débil",((J65-0)))))</f>
        <v>1</v>
      </c>
      <c r="BI65" s="360" t="str">
        <f>IF(BH65&lt;=0,"Rara vez",IF(BH65=1,"Rara vez",IF(BH65=2,"Improbable",IF(BH65=3,"Posible",IF(BH65=4,"Probable",IF(BH65=5,"Casi Seguro"))))))</f>
        <v>Rara vez</v>
      </c>
      <c r="BJ65" s="365">
        <f>IF(BI65="","",IF(BI65="Rara vez",0.2,IF(BI65="Improbable",0.4,IF(BI65="Posible",0.6,IF(BI65="Probable",0.8,IF(BI65="Casi seguro",1,))))))</f>
        <v>0.2</v>
      </c>
      <c r="BK65" s="360" t="str">
        <f>IFERROR(IF(AG65=5,"Moderado",IF(AG65=10,"Mayor",IF(AG65=20,"Catastrófico",0))),"")</f>
        <v>Mayor</v>
      </c>
      <c r="BL65" s="365">
        <f>IF(AH65="","",IF(AH65="Moderado",0.6,IF(AH65="Mayor",0.8,IF(AH65="Catastrófico",1,))))</f>
        <v>0.8</v>
      </c>
      <c r="BM65" s="360" t="str">
        <f>IF(OR(AND(KBI65="Rara vez",BK65="Moderado"),AND(BI65="Improbable",BK65="Moderado")),"Moderado",IF(OR(AND(BI65="Rara vez",BK65="Mayor"),AND(BI65="Improbable",BK65="Mayor"),AND(BI65="Posible",BK65="Moderado"),AND(BI65="Probable",BK65="Moderado")),"Alta",IF(OR(AND(BI65="Rara vez",BK65="Catastrófico"),AND(BI65="Improbable",BK65="Catastrófico"),AND(BI65="Posible",BK65="Catastrófico"),AND(BI65="Probable",BK65="Catastrófico"),AND(BI65="Casi seguro",BK65="Catastrófico"),AND(BI65="Posible",BK65="Moderado"),AND(BI65="Probable",BK65="Moderado"),AND(BI65="Casi seguro",BK65="Moderado"),AND(BI65="Posible",BK65="Mayor"),AND(BI65="Probable",BK65="Mayor"),AND(BI65="Casi seguro",BK65="Mayor")),"Extremo",)))</f>
        <v>Alta</v>
      </c>
      <c r="BN65" s="151" t="s">
        <v>163</v>
      </c>
      <c r="BO65" s="118" t="s">
        <v>333</v>
      </c>
      <c r="BP65" s="118" t="s">
        <v>263</v>
      </c>
      <c r="BQ65" s="118" t="s">
        <v>330</v>
      </c>
      <c r="BR65" s="118" t="s">
        <v>47</v>
      </c>
      <c r="BS65" s="118" t="s">
        <v>243</v>
      </c>
      <c r="BT65" s="149">
        <v>45381</v>
      </c>
      <c r="BU65" s="149">
        <v>45656</v>
      </c>
      <c r="BV65" s="96"/>
      <c r="BW65" s="87"/>
      <c r="BX65" s="9"/>
      <c r="BY65" s="9"/>
      <c r="BZ65" s="9"/>
      <c r="CA65" s="9"/>
      <c r="CB65" s="9"/>
      <c r="CC65" s="9"/>
      <c r="CD65" s="9"/>
      <c r="CE65" s="9"/>
      <c r="CF65" s="9"/>
      <c r="CG65" s="9"/>
      <c r="CH65" s="9"/>
      <c r="CI65" s="9"/>
      <c r="CJ65" s="9"/>
      <c r="CK65" s="9"/>
      <c r="CL65" s="9"/>
      <c r="CM65" s="9"/>
      <c r="CN65" s="9"/>
      <c r="CO65" s="9"/>
      <c r="CP65" s="9"/>
      <c r="CQ65" s="9"/>
    </row>
    <row r="66" spans="1:95" ht="78.75" customHeight="1">
      <c r="A66" s="348"/>
      <c r="B66" s="348"/>
      <c r="C66" s="348"/>
      <c r="D66" s="348"/>
      <c r="E66" s="97"/>
      <c r="F66" s="97"/>
      <c r="G66" s="348"/>
      <c r="H66" s="348"/>
      <c r="I66" s="348"/>
      <c r="J66" s="36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95">
        <f t="shared" si="28"/>
        <v>5</v>
      </c>
      <c r="AH66" s="348"/>
      <c r="AI66" s="348"/>
      <c r="AJ66" s="348"/>
      <c r="AK66" s="87">
        <v>2</v>
      </c>
      <c r="AL66" s="120" t="s">
        <v>332</v>
      </c>
      <c r="AM66" s="92" t="s">
        <v>127</v>
      </c>
      <c r="AN66" s="92">
        <f t="shared" si="16"/>
        <v>15</v>
      </c>
      <c r="AO66" s="92" t="s">
        <v>126</v>
      </c>
      <c r="AP66" s="92">
        <f t="shared" si="17"/>
        <v>15</v>
      </c>
      <c r="AQ66" s="92" t="s">
        <v>125</v>
      </c>
      <c r="AR66" s="92">
        <f t="shared" si="18"/>
        <v>15</v>
      </c>
      <c r="AS66" s="92" t="s">
        <v>124</v>
      </c>
      <c r="AT66" s="92">
        <f t="shared" si="19"/>
        <v>15</v>
      </c>
      <c r="AU66" s="92" t="s">
        <v>123</v>
      </c>
      <c r="AV66" s="92">
        <f t="shared" si="20"/>
        <v>15</v>
      </c>
      <c r="AW66" s="92" t="s">
        <v>122</v>
      </c>
      <c r="AX66" s="92">
        <f t="shared" si="21"/>
        <v>15</v>
      </c>
      <c r="AY66" s="92" t="s">
        <v>121</v>
      </c>
      <c r="AZ66" s="92">
        <f t="shared" si="22"/>
        <v>15</v>
      </c>
      <c r="BA66" s="103">
        <f t="shared" si="24"/>
        <v>105</v>
      </c>
      <c r="BB66" s="92" t="str">
        <f t="shared" si="25"/>
        <v>Fuerte</v>
      </c>
      <c r="BC66" s="92" t="s">
        <v>120</v>
      </c>
      <c r="BD66" s="92">
        <f t="shared" si="26"/>
        <v>100</v>
      </c>
      <c r="BE66" s="100" t="str">
        <f t="shared" si="27"/>
        <v>Fuerte</v>
      </c>
      <c r="BF66" s="348"/>
      <c r="BG66" s="348"/>
      <c r="BH66" s="348"/>
      <c r="BI66" s="348"/>
      <c r="BJ66" s="348"/>
      <c r="BK66" s="348"/>
      <c r="BL66" s="348"/>
      <c r="BM66" s="348"/>
      <c r="BN66" s="151" t="s">
        <v>163</v>
      </c>
      <c r="BO66" s="150" t="s">
        <v>331</v>
      </c>
      <c r="BP66" s="118" t="s">
        <v>263</v>
      </c>
      <c r="BQ66" s="118" t="s">
        <v>330</v>
      </c>
      <c r="BR66" s="118" t="s">
        <v>47</v>
      </c>
      <c r="BS66" s="118" t="s">
        <v>243</v>
      </c>
      <c r="BT66" s="149">
        <v>45381</v>
      </c>
      <c r="BU66" s="149">
        <v>45656</v>
      </c>
      <c r="BV66" s="96"/>
      <c r="BW66" s="87"/>
      <c r="BX66" s="9"/>
      <c r="BY66" s="9"/>
      <c r="BZ66" s="9"/>
      <c r="CA66" s="9"/>
      <c r="CB66" s="9"/>
      <c r="CC66" s="9"/>
      <c r="CD66" s="9"/>
      <c r="CE66" s="9"/>
      <c r="CF66" s="9"/>
      <c r="CG66" s="9"/>
      <c r="CH66" s="9"/>
      <c r="CI66" s="9"/>
      <c r="CJ66" s="9"/>
      <c r="CK66" s="9"/>
      <c r="CL66" s="9"/>
      <c r="CM66" s="9"/>
      <c r="CN66" s="9"/>
      <c r="CO66" s="9"/>
      <c r="CP66" s="9"/>
      <c r="CQ66" s="9"/>
    </row>
    <row r="67" spans="1:95" ht="111.75">
      <c r="A67" s="366">
        <v>16</v>
      </c>
      <c r="B67" s="366" t="s">
        <v>329</v>
      </c>
      <c r="C67" s="366" t="s">
        <v>328</v>
      </c>
      <c r="D67" s="366" t="s">
        <v>327</v>
      </c>
      <c r="E67" s="148" t="s">
        <v>326</v>
      </c>
      <c r="F67" s="148" t="s">
        <v>325</v>
      </c>
      <c r="G67" s="366" t="s">
        <v>324</v>
      </c>
      <c r="H67" s="366" t="s">
        <v>166</v>
      </c>
      <c r="I67" s="54" t="s">
        <v>150</v>
      </c>
      <c r="J67" s="366">
        <v>2</v>
      </c>
      <c r="K67" s="345" t="str">
        <f>IF(J67&lt;=0,"",IF(J67=1,"Rara vez",IF(J67=2,"Improbable",IF(J67=3,"Posible",IF(J67=4,"Probable",IF(J67=5,"Casi Seguro"))))))</f>
        <v>Improbable</v>
      </c>
      <c r="L67" s="365">
        <v>0.8</v>
      </c>
      <c r="M67" s="405" t="s">
        <v>129</v>
      </c>
      <c r="N67" s="405" t="s">
        <v>129</v>
      </c>
      <c r="O67" s="405" t="s">
        <v>129</v>
      </c>
      <c r="P67" s="405" t="s">
        <v>129</v>
      </c>
      <c r="Q67" s="405" t="s">
        <v>129</v>
      </c>
      <c r="R67" s="405" t="s">
        <v>129</v>
      </c>
      <c r="S67" s="405" t="s">
        <v>129</v>
      </c>
      <c r="T67" s="405" t="s">
        <v>129</v>
      </c>
      <c r="U67" s="405" t="s">
        <v>129</v>
      </c>
      <c r="V67" s="405" t="s">
        <v>130</v>
      </c>
      <c r="W67" s="405" t="s">
        <v>130</v>
      </c>
      <c r="X67" s="405" t="s">
        <v>130</v>
      </c>
      <c r="Y67" s="405" t="s">
        <v>130</v>
      </c>
      <c r="Z67" s="405" t="s">
        <v>130</v>
      </c>
      <c r="AA67" s="405" t="s">
        <v>129</v>
      </c>
      <c r="AB67" s="405" t="s">
        <v>129</v>
      </c>
      <c r="AC67" s="405" t="s">
        <v>129</v>
      </c>
      <c r="AD67" s="405" t="s">
        <v>129</v>
      </c>
      <c r="AE67" s="405" t="s">
        <v>129</v>
      </c>
      <c r="AF67" s="367">
        <f>IF(AB67="Si","19",COUNTIF(M67:AE68,"si"))</f>
        <v>5</v>
      </c>
      <c r="AG67" s="95">
        <f>VALUE(IF(AF67&lt;=5,5,IF(AND(AF67&gt;5,AF67&lt;=11),10,IF(AF704&gt;11,20,0))))</f>
        <v>5</v>
      </c>
      <c r="AH67" s="345" t="str">
        <f>IF(AG67=5,"Moderado",IF(AG67=10,"Mayor",IF(AG67=20,"Catastrófico",0)))</f>
        <v>Moderado</v>
      </c>
      <c r="AI67" s="365">
        <v>0.6</v>
      </c>
      <c r="AJ67" s="345" t="str">
        <f>IF(OR(AND(K67="Rara vez",AH67="Moderado"),AND(K67="Improbable",AH67="Moderado")),"Moderado",IF(OR(AND(K67="Rara vez",AH67="Mayor"),AND(K67="Improbable",AH67="Mayor"),AND(K67="Posible",AH67="Moderado"),AND(K67="Probable",AH67="Moderado")),"Alta",IF(OR(AND(K67="Rara vez",AH67="Catastrófico"),AND(K67="Improbable",AH67="Catastrófico"),AND(K67="Posible",AH67="Catastrófico"),AND(K67="Probable",AH67="Catastrófico"),AND(K67="Casi seguro",AH67="Catastrófico"),AND(K67="Posible",AH67="Moderado"),AND(K67="Probable",AH67="Moderado"),AND(K67="Casi seguro",AH67="Moderado"),AND(K67="Posible",AH67="Mayor"),AND(K67="Probable",AH67="Mayor"),AND(K67="Casi seguro",AH67="Mayor")),"Extremo",)))</f>
        <v>Moderado</v>
      </c>
      <c r="AK67" s="87">
        <v>1</v>
      </c>
      <c r="AL67" s="147" t="s">
        <v>323</v>
      </c>
      <c r="AM67" s="92" t="s">
        <v>127</v>
      </c>
      <c r="AN67" s="92">
        <f t="shared" si="16"/>
        <v>15</v>
      </c>
      <c r="AO67" s="92" t="s">
        <v>126</v>
      </c>
      <c r="AP67" s="92">
        <f t="shared" si="17"/>
        <v>15</v>
      </c>
      <c r="AQ67" s="92" t="s">
        <v>125</v>
      </c>
      <c r="AR67" s="92">
        <f t="shared" si="18"/>
        <v>15</v>
      </c>
      <c r="AS67" s="92" t="s">
        <v>164</v>
      </c>
      <c r="AT67" s="92">
        <f t="shared" si="19"/>
        <v>10</v>
      </c>
      <c r="AU67" s="92" t="s">
        <v>123</v>
      </c>
      <c r="AV67" s="92">
        <f t="shared" si="20"/>
        <v>15</v>
      </c>
      <c r="AW67" s="92" t="s">
        <v>122</v>
      </c>
      <c r="AX67" s="92">
        <f t="shared" si="21"/>
        <v>15</v>
      </c>
      <c r="AY67" s="92" t="s">
        <v>121</v>
      </c>
      <c r="AZ67" s="92">
        <f t="shared" si="22"/>
        <v>15</v>
      </c>
      <c r="BA67" s="103">
        <f t="shared" si="24"/>
        <v>100</v>
      </c>
      <c r="BB67" s="92" t="str">
        <f t="shared" si="25"/>
        <v>Fuerte</v>
      </c>
      <c r="BC67" s="92" t="s">
        <v>318</v>
      </c>
      <c r="BD67" s="92">
        <f t="shared" si="26"/>
        <v>0</v>
      </c>
      <c r="BE67" s="100" t="str">
        <f t="shared" si="27"/>
        <v>Débil</v>
      </c>
      <c r="BF67" s="374">
        <f>AVERAGE(BD67:BD68)</f>
        <v>0</v>
      </c>
      <c r="BG67" s="374" t="str">
        <f>IF(BF67=100,"Fuerte",IF(AND(BF67&lt;=99, BF67&gt;=50),"Moderado",IF(BF67&lt;50,"Débil")))</f>
        <v>Débil</v>
      </c>
      <c r="BH67" s="360">
        <f>IF(BG67="Fuerte",(J67-2),IF(BG67="Moderado",(J67-1), IF(BG67="Débil",((J67-0)))))</f>
        <v>2</v>
      </c>
      <c r="BI67" s="360" t="str">
        <f>IF(BH67&lt;=0,"Rara vez",IF(BH67=1,"Rara vez",IF(BH67=2,"Improbable",IF(BH67=3,"Posible",IF(BH67=4,"Probable",IF(BH67=5,"Casi Seguro"))))))</f>
        <v>Improbable</v>
      </c>
      <c r="BJ67" s="365">
        <f>IF(BI67="","",IF(BI67="Rara vez",0.2,IF(BI67="Improbable",0.4,IF(BI67="Posible",0.6,IF(BI67="Probable",0.8,IF(BI67="Casi seguro",1,))))))</f>
        <v>0.4</v>
      </c>
      <c r="BK67" s="360" t="str">
        <f>IFERROR(IF(AG67=5,"Moderado",IF(AG67=10,"Mayor",IF(AG67=20,"Catastrófico",0))),"")</f>
        <v>Moderado</v>
      </c>
      <c r="BL67" s="365">
        <f>IF(AH67="","",IF(AH67="Moderado",0.6,IF(AH67="Mayor",0.8,IF(AH67="Catastrófico",1,))))</f>
        <v>0.6</v>
      </c>
      <c r="BM67" s="360" t="str">
        <f>IF(OR(AND(KBI67="Rara vez",BK67="Moderado"),AND(BI67="Improbable",BK67="Moderado")),"Moderado",IF(OR(AND(BI67="Rara vez",BK67="Mayor"),AND(BI67="Improbable",BK67="Mayor"),AND(BI67="Posible",BK67="Moderado"),AND(BI67="Probable",BK67="Moderado")),"Alta",IF(OR(AND(BI67="Rara vez",BK67="Catastrófico"),AND(BI67="Improbable",BK67="Catastrófico"),AND(BI67="Posible",BK67="Catastrófico"),AND(BI67="Probable",BK67="Catastrófico"),AND(BI67="Casi seguro",BK67="Catastrófico"),AND(BI67="Posible",BK67="Moderado"),AND(BI67="Probable",BK67="Moderado"),AND(BI67="Casi seguro",BK67="Moderado"),AND(BI67="Posible",BK67="Mayor"),AND(BI67="Probable",BK67="Mayor"),AND(BI67="Casi seguro",BK67="Mayor")),"Extremo",)))</f>
        <v>Moderado</v>
      </c>
      <c r="BN67" s="82" t="s">
        <v>163</v>
      </c>
      <c r="BO67" s="146" t="s">
        <v>322</v>
      </c>
      <c r="BP67" s="145" t="s">
        <v>314</v>
      </c>
      <c r="BQ67" s="145" t="s">
        <v>316</v>
      </c>
      <c r="BR67" s="145" t="s">
        <v>315</v>
      </c>
      <c r="BS67" s="145" t="s">
        <v>314</v>
      </c>
      <c r="BT67" s="140">
        <v>45292</v>
      </c>
      <c r="BU67" s="140" t="s">
        <v>306</v>
      </c>
      <c r="BV67" s="87"/>
      <c r="BW67" s="87"/>
      <c r="BX67" s="9"/>
      <c r="BY67" s="9"/>
      <c r="BZ67" s="9"/>
      <c r="CA67" s="9"/>
      <c r="CB67" s="9"/>
      <c r="CC67" s="9"/>
      <c r="CD67" s="9"/>
      <c r="CE67" s="9"/>
      <c r="CF67" s="9"/>
      <c r="CG67" s="9"/>
      <c r="CH67" s="9"/>
      <c r="CI67" s="9"/>
      <c r="CJ67" s="9"/>
      <c r="CK67" s="9"/>
      <c r="CL67" s="9"/>
      <c r="CM67" s="9"/>
      <c r="CN67" s="9"/>
      <c r="CO67" s="9"/>
      <c r="CP67" s="9"/>
      <c r="CQ67" s="9"/>
    </row>
    <row r="68" spans="1:95" ht="111.75">
      <c r="A68" s="348"/>
      <c r="B68" s="348"/>
      <c r="C68" s="348"/>
      <c r="D68" s="348"/>
      <c r="E68" s="148" t="s">
        <v>321</v>
      </c>
      <c r="F68" s="148" t="s">
        <v>320</v>
      </c>
      <c r="G68" s="348"/>
      <c r="H68" s="348"/>
      <c r="I68" s="54" t="s">
        <v>139</v>
      </c>
      <c r="J68" s="368"/>
      <c r="K68" s="348"/>
      <c r="L68" s="348"/>
      <c r="M68" s="406"/>
      <c r="N68" s="406"/>
      <c r="O68" s="406"/>
      <c r="P68" s="406"/>
      <c r="Q68" s="406"/>
      <c r="R68" s="406"/>
      <c r="S68" s="406"/>
      <c r="T68" s="406"/>
      <c r="U68" s="406"/>
      <c r="V68" s="406"/>
      <c r="W68" s="406"/>
      <c r="X68" s="406"/>
      <c r="Y68" s="406"/>
      <c r="Z68" s="406"/>
      <c r="AA68" s="406"/>
      <c r="AB68" s="406"/>
      <c r="AC68" s="406"/>
      <c r="AD68" s="406"/>
      <c r="AE68" s="406"/>
      <c r="AF68" s="348"/>
      <c r="AG68" s="95">
        <v>5</v>
      </c>
      <c r="AH68" s="348"/>
      <c r="AI68" s="348"/>
      <c r="AJ68" s="348"/>
      <c r="AK68" s="87">
        <v>2</v>
      </c>
      <c r="AL68" s="147" t="s">
        <v>319</v>
      </c>
      <c r="AM68" s="92" t="s">
        <v>127</v>
      </c>
      <c r="AN68" s="92">
        <f t="shared" si="16"/>
        <v>15</v>
      </c>
      <c r="AO68" s="92" t="s">
        <v>126</v>
      </c>
      <c r="AP68" s="92">
        <f t="shared" si="17"/>
        <v>15</v>
      </c>
      <c r="AQ68" s="92" t="s">
        <v>125</v>
      </c>
      <c r="AR68" s="92">
        <f t="shared" si="18"/>
        <v>15</v>
      </c>
      <c r="AS68" s="92" t="s">
        <v>124</v>
      </c>
      <c r="AT68" s="92">
        <f t="shared" si="19"/>
        <v>15</v>
      </c>
      <c r="AU68" s="92" t="s">
        <v>123</v>
      </c>
      <c r="AV68" s="92">
        <f t="shared" si="20"/>
        <v>15</v>
      </c>
      <c r="AW68" s="92" t="s">
        <v>122</v>
      </c>
      <c r="AX68" s="92">
        <f t="shared" si="21"/>
        <v>15</v>
      </c>
      <c r="AY68" s="92" t="s">
        <v>121</v>
      </c>
      <c r="AZ68" s="92">
        <f t="shared" si="22"/>
        <v>15</v>
      </c>
      <c r="BA68" s="103">
        <f t="shared" si="24"/>
        <v>105</v>
      </c>
      <c r="BB68" s="92" t="str">
        <f t="shared" si="25"/>
        <v>Fuerte</v>
      </c>
      <c r="BC68" s="92" t="s">
        <v>318</v>
      </c>
      <c r="BD68" s="92">
        <f t="shared" si="26"/>
        <v>0</v>
      </c>
      <c r="BE68" s="100" t="str">
        <f t="shared" si="27"/>
        <v>Débil</v>
      </c>
      <c r="BF68" s="348"/>
      <c r="BG68" s="348"/>
      <c r="BH68" s="348"/>
      <c r="BI68" s="348"/>
      <c r="BJ68" s="348"/>
      <c r="BK68" s="348"/>
      <c r="BL68" s="348"/>
      <c r="BM68" s="348"/>
      <c r="BN68" s="82" t="s">
        <v>163</v>
      </c>
      <c r="BO68" s="146" t="s">
        <v>317</v>
      </c>
      <c r="BP68" s="145" t="s">
        <v>314</v>
      </c>
      <c r="BQ68" s="145" t="s">
        <v>316</v>
      </c>
      <c r="BR68" s="145" t="s">
        <v>315</v>
      </c>
      <c r="BS68" s="145" t="s">
        <v>314</v>
      </c>
      <c r="BT68" s="140">
        <v>45292</v>
      </c>
      <c r="BU68" s="140" t="s">
        <v>306</v>
      </c>
      <c r="BV68" s="87"/>
      <c r="BW68" s="87"/>
      <c r="BX68" s="9"/>
      <c r="BY68" s="9"/>
      <c r="BZ68" s="9"/>
      <c r="CA68" s="9"/>
      <c r="CB68" s="9"/>
      <c r="CC68" s="9"/>
      <c r="CD68" s="9"/>
      <c r="CE68" s="9"/>
      <c r="CF68" s="9"/>
      <c r="CG68" s="9"/>
      <c r="CH68" s="9"/>
      <c r="CI68" s="9"/>
      <c r="CJ68" s="9"/>
      <c r="CK68" s="9"/>
      <c r="CL68" s="9"/>
      <c r="CM68" s="9"/>
      <c r="CN68" s="9"/>
      <c r="CO68" s="9"/>
      <c r="CP68" s="9"/>
      <c r="CQ68" s="9"/>
    </row>
    <row r="69" spans="1:95" ht="78.75" customHeight="1">
      <c r="A69" s="348"/>
      <c r="B69" s="348"/>
      <c r="C69" s="348"/>
      <c r="D69" s="348"/>
      <c r="E69" s="97"/>
      <c r="F69" s="97"/>
      <c r="G69" s="348"/>
      <c r="H69" s="348"/>
      <c r="I69" s="54" t="s">
        <v>158</v>
      </c>
      <c r="J69" s="368"/>
      <c r="K69" s="348"/>
      <c r="L69" s="348"/>
      <c r="M69" s="406"/>
      <c r="N69" s="406"/>
      <c r="O69" s="406"/>
      <c r="P69" s="406"/>
      <c r="Q69" s="406"/>
      <c r="R69" s="406"/>
      <c r="S69" s="406"/>
      <c r="T69" s="406"/>
      <c r="U69" s="406"/>
      <c r="V69" s="406"/>
      <c r="W69" s="406"/>
      <c r="X69" s="406"/>
      <c r="Y69" s="406"/>
      <c r="Z69" s="406"/>
      <c r="AA69" s="406"/>
      <c r="AB69" s="406"/>
      <c r="AC69" s="406"/>
      <c r="AD69" s="406"/>
      <c r="AE69" s="406"/>
      <c r="AF69" s="348"/>
      <c r="AG69" s="95">
        <v>5</v>
      </c>
      <c r="AH69" s="348"/>
      <c r="AI69" s="348"/>
      <c r="AJ69" s="348"/>
      <c r="AK69" s="87">
        <v>3</v>
      </c>
      <c r="AL69" s="93" t="s">
        <v>311</v>
      </c>
      <c r="AM69" s="92"/>
      <c r="AN69" s="92" t="str">
        <f t="shared" si="16"/>
        <v/>
      </c>
      <c r="AO69" s="92"/>
      <c r="AP69" s="92" t="str">
        <f t="shared" si="17"/>
        <v/>
      </c>
      <c r="AQ69" s="92"/>
      <c r="AR69" s="92" t="str">
        <f t="shared" si="18"/>
        <v/>
      </c>
      <c r="AS69" s="92"/>
      <c r="AT69" s="92" t="str">
        <f t="shared" si="19"/>
        <v/>
      </c>
      <c r="AU69" s="92"/>
      <c r="AV69" s="92" t="str">
        <f t="shared" si="20"/>
        <v/>
      </c>
      <c r="AW69" s="92"/>
      <c r="AX69" s="92" t="str">
        <f t="shared" si="21"/>
        <v/>
      </c>
      <c r="AY69" s="92"/>
      <c r="AZ69" s="92" t="str">
        <f t="shared" si="22"/>
        <v/>
      </c>
      <c r="BA69" s="103"/>
      <c r="BB69" s="92"/>
      <c r="BC69" s="92"/>
      <c r="BD69" s="92"/>
      <c r="BE69" s="100"/>
      <c r="BF69" s="348"/>
      <c r="BG69" s="348"/>
      <c r="BH69" s="348"/>
      <c r="BI69" s="348"/>
      <c r="BJ69" s="348"/>
      <c r="BK69" s="348"/>
      <c r="BL69" s="348"/>
      <c r="BM69" s="348"/>
      <c r="BN69" s="100" t="s">
        <v>163</v>
      </c>
      <c r="BO69" s="142" t="s">
        <v>313</v>
      </c>
      <c r="BP69" s="141" t="s">
        <v>307</v>
      </c>
      <c r="BQ69" s="141" t="s">
        <v>309</v>
      </c>
      <c r="BR69" s="141" t="s">
        <v>308</v>
      </c>
      <c r="BS69" s="141" t="s">
        <v>307</v>
      </c>
      <c r="BT69" s="140">
        <v>45292</v>
      </c>
      <c r="BU69" s="140" t="s">
        <v>306</v>
      </c>
      <c r="BV69" s="97"/>
      <c r="BW69" s="87"/>
      <c r="BX69" s="9"/>
      <c r="BY69" s="9"/>
      <c r="BZ69" s="9"/>
      <c r="CA69" s="9"/>
      <c r="CB69" s="9"/>
      <c r="CC69" s="9"/>
      <c r="CD69" s="9"/>
      <c r="CE69" s="9"/>
      <c r="CF69" s="9"/>
      <c r="CG69" s="9"/>
      <c r="CH69" s="9"/>
      <c r="CI69" s="9"/>
      <c r="CJ69" s="9"/>
      <c r="CK69" s="9"/>
      <c r="CL69" s="9"/>
      <c r="CM69" s="9"/>
      <c r="CN69" s="9"/>
      <c r="CO69" s="9"/>
      <c r="CP69" s="9"/>
      <c r="CQ69" s="9"/>
    </row>
    <row r="70" spans="1:95" ht="78.75" customHeight="1">
      <c r="A70" s="348"/>
      <c r="B70" s="348"/>
      <c r="C70" s="348"/>
      <c r="D70" s="348"/>
      <c r="E70" s="97"/>
      <c r="F70" s="97"/>
      <c r="G70" s="348"/>
      <c r="H70" s="348"/>
      <c r="I70" s="144" t="s">
        <v>140</v>
      </c>
      <c r="J70" s="368"/>
      <c r="K70" s="348"/>
      <c r="L70" s="348"/>
      <c r="M70" s="406"/>
      <c r="N70" s="406"/>
      <c r="O70" s="406"/>
      <c r="P70" s="406"/>
      <c r="Q70" s="406"/>
      <c r="R70" s="406"/>
      <c r="S70" s="406"/>
      <c r="T70" s="406"/>
      <c r="U70" s="406"/>
      <c r="V70" s="406"/>
      <c r="W70" s="406"/>
      <c r="X70" s="406"/>
      <c r="Y70" s="406"/>
      <c r="Z70" s="406"/>
      <c r="AA70" s="406"/>
      <c r="AB70" s="406"/>
      <c r="AC70" s="406"/>
      <c r="AD70" s="406"/>
      <c r="AE70" s="406"/>
      <c r="AF70" s="348"/>
      <c r="AG70" s="95"/>
      <c r="AH70" s="348"/>
      <c r="AI70" s="348"/>
      <c r="AJ70" s="348"/>
      <c r="AK70" s="87"/>
      <c r="AL70" s="143" t="s">
        <v>157</v>
      </c>
      <c r="AM70" s="92"/>
      <c r="AN70" s="92"/>
      <c r="AO70" s="92"/>
      <c r="AP70" s="92"/>
      <c r="AQ70" s="92"/>
      <c r="AR70" s="92"/>
      <c r="AS70" s="92"/>
      <c r="AT70" s="92"/>
      <c r="AU70" s="92"/>
      <c r="AV70" s="92"/>
      <c r="AW70" s="92"/>
      <c r="AX70" s="92"/>
      <c r="AY70" s="92"/>
      <c r="AZ70" s="92"/>
      <c r="BA70" s="103"/>
      <c r="BB70" s="92"/>
      <c r="BC70" s="92"/>
      <c r="BD70" s="92"/>
      <c r="BE70" s="100"/>
      <c r="BF70" s="348"/>
      <c r="BG70" s="348"/>
      <c r="BH70" s="348"/>
      <c r="BI70" s="348"/>
      <c r="BJ70" s="348"/>
      <c r="BK70" s="348"/>
      <c r="BL70" s="348"/>
      <c r="BM70" s="348"/>
      <c r="BN70" s="100" t="s">
        <v>163</v>
      </c>
      <c r="BO70" s="142" t="s">
        <v>312</v>
      </c>
      <c r="BP70" s="141" t="s">
        <v>307</v>
      </c>
      <c r="BQ70" s="141" t="s">
        <v>309</v>
      </c>
      <c r="BR70" s="141" t="s">
        <v>308</v>
      </c>
      <c r="BS70" s="141" t="s">
        <v>307</v>
      </c>
      <c r="BT70" s="140">
        <v>45292</v>
      </c>
      <c r="BU70" s="140" t="s">
        <v>306</v>
      </c>
      <c r="BV70" s="97"/>
      <c r="BW70" s="87"/>
      <c r="BX70" s="9"/>
      <c r="BY70" s="9"/>
      <c r="BZ70" s="9"/>
      <c r="CA70" s="9"/>
      <c r="CB70" s="9"/>
      <c r="CC70" s="9"/>
      <c r="CD70" s="9"/>
      <c r="CE70" s="9"/>
      <c r="CF70" s="9"/>
      <c r="CG70" s="9"/>
      <c r="CH70" s="9"/>
      <c r="CI70" s="9"/>
      <c r="CJ70" s="9"/>
      <c r="CK70" s="9"/>
      <c r="CL70" s="9"/>
      <c r="CM70" s="9"/>
      <c r="CN70" s="9"/>
      <c r="CO70" s="9"/>
      <c r="CP70" s="9"/>
      <c r="CQ70" s="9"/>
    </row>
    <row r="71" spans="1:95" ht="78.75" customHeight="1">
      <c r="A71" s="348"/>
      <c r="B71" s="348"/>
      <c r="C71" s="348"/>
      <c r="D71" s="348"/>
      <c r="E71" s="97"/>
      <c r="F71" s="97"/>
      <c r="G71" s="348"/>
      <c r="H71" s="348"/>
      <c r="I71" s="54"/>
      <c r="J71" s="368"/>
      <c r="K71" s="348"/>
      <c r="L71" s="348"/>
      <c r="M71" s="406"/>
      <c r="N71" s="406"/>
      <c r="O71" s="406"/>
      <c r="P71" s="406"/>
      <c r="Q71" s="406"/>
      <c r="R71" s="406"/>
      <c r="S71" s="406"/>
      <c r="T71" s="406"/>
      <c r="U71" s="406"/>
      <c r="V71" s="406"/>
      <c r="W71" s="406"/>
      <c r="X71" s="406"/>
      <c r="Y71" s="406"/>
      <c r="Z71" s="406"/>
      <c r="AA71" s="406"/>
      <c r="AB71" s="406"/>
      <c r="AC71" s="406"/>
      <c r="AD71" s="406"/>
      <c r="AE71" s="406"/>
      <c r="AF71" s="348"/>
      <c r="AG71" s="95">
        <v>5</v>
      </c>
      <c r="AH71" s="348"/>
      <c r="AI71" s="348"/>
      <c r="AJ71" s="348"/>
      <c r="AK71" s="87">
        <v>4</v>
      </c>
      <c r="AL71" s="93" t="s">
        <v>311</v>
      </c>
      <c r="AM71" s="92"/>
      <c r="AN71" s="92" t="str">
        <f t="shared" ref="AN71:AN89" si="29">IF(AM71="","",IF(AM71="Asignado",15,IF(AM71="No asignado",0,)))</f>
        <v/>
      </c>
      <c r="AO71" s="92"/>
      <c r="AP71" s="92" t="str">
        <f t="shared" ref="AP71:AP89" si="30">IF(AO71="","",IF(AO71="Adecuado",15,IF(AO71="Inadecuado",0,)))</f>
        <v/>
      </c>
      <c r="AQ71" s="92"/>
      <c r="AR71" s="92" t="str">
        <f t="shared" ref="AR71:AR89" si="31">IF(AQ71="","",IF(AQ71="Oportuna",15,IF(AQ71="Inoportuna",0,)))</f>
        <v/>
      </c>
      <c r="AS71" s="92"/>
      <c r="AT71" s="92" t="str">
        <f t="shared" ref="AT71:AT89" si="32">IF(AS71="","",IF(AS71="Prevenir",15,IF(AS71="Detectar",10,IF(AS71="No es un control",0,))))</f>
        <v/>
      </c>
      <c r="AU71" s="92"/>
      <c r="AV71" s="92" t="str">
        <f t="shared" ref="AV71:AV89" si="33">IF(AU71="","",IF(AU71="Confiable",15,IF(AU71="No confiable",0,)))</f>
        <v/>
      </c>
      <c r="AW71" s="92"/>
      <c r="AX71" s="92" t="str">
        <f t="shared" ref="AX71:AX89" si="34">IF(AW71="","",IF(AW71="Se investigan y  resuelven oportunamente",15,IF(AW71="No se investigan y resuelven oportunamente",0,)))</f>
        <v/>
      </c>
      <c r="AY71" s="92"/>
      <c r="AZ71" s="92" t="str">
        <f t="shared" ref="AZ71:AZ89" si="35">IF(AY71="","",IF(AY71="Completa",15,IF(AY71="Incompleta",10,IF(AY71="No existe",0,))))</f>
        <v/>
      </c>
      <c r="BA71" s="103"/>
      <c r="BB71" s="92"/>
      <c r="BC71" s="92"/>
      <c r="BD71" s="92"/>
      <c r="BE71" s="100"/>
      <c r="BF71" s="348"/>
      <c r="BG71" s="348"/>
      <c r="BH71" s="348"/>
      <c r="BI71" s="348"/>
      <c r="BJ71" s="348"/>
      <c r="BK71" s="348"/>
      <c r="BL71" s="348"/>
      <c r="BM71" s="348"/>
      <c r="BN71" s="100" t="s">
        <v>163</v>
      </c>
      <c r="BO71" s="142" t="s">
        <v>310</v>
      </c>
      <c r="BP71" s="141" t="s">
        <v>307</v>
      </c>
      <c r="BQ71" s="141" t="s">
        <v>309</v>
      </c>
      <c r="BR71" s="141" t="s">
        <v>308</v>
      </c>
      <c r="BS71" s="141" t="s">
        <v>307</v>
      </c>
      <c r="BT71" s="140">
        <v>45292</v>
      </c>
      <c r="BU71" s="140" t="s">
        <v>306</v>
      </c>
      <c r="BV71" s="130"/>
      <c r="BW71" s="87"/>
      <c r="BX71" s="9"/>
      <c r="BY71" s="9"/>
      <c r="BZ71" s="9"/>
      <c r="CA71" s="9"/>
      <c r="CB71" s="9"/>
      <c r="CC71" s="9"/>
      <c r="CD71" s="9"/>
      <c r="CE71" s="9"/>
      <c r="CF71" s="9"/>
      <c r="CG71" s="9"/>
      <c r="CH71" s="9"/>
      <c r="CI71" s="9"/>
      <c r="CJ71" s="9"/>
      <c r="CK71" s="9"/>
      <c r="CL71" s="9"/>
      <c r="CM71" s="9"/>
      <c r="CN71" s="9"/>
      <c r="CO71" s="9"/>
      <c r="CP71" s="9"/>
      <c r="CQ71" s="9"/>
    </row>
    <row r="72" spans="1:95" ht="379.5">
      <c r="A72" s="96">
        <v>17</v>
      </c>
      <c r="B72" s="96" t="s">
        <v>301</v>
      </c>
      <c r="C72" s="96" t="s">
        <v>300</v>
      </c>
      <c r="D72" s="96" t="s">
        <v>299</v>
      </c>
      <c r="E72" s="97" t="s">
        <v>305</v>
      </c>
      <c r="F72" s="97" t="s">
        <v>304</v>
      </c>
      <c r="G72" s="96" t="s">
        <v>303</v>
      </c>
      <c r="H72" s="96" t="s">
        <v>166</v>
      </c>
      <c r="I72" s="96" t="s">
        <v>150</v>
      </c>
      <c r="J72" s="96">
        <v>4</v>
      </c>
      <c r="K72" s="105" t="s">
        <v>295</v>
      </c>
      <c r="L72" s="102">
        <v>0.8</v>
      </c>
      <c r="M72" s="102" t="s">
        <v>130</v>
      </c>
      <c r="N72" s="102" t="s">
        <v>129</v>
      </c>
      <c r="O72" s="102" t="s">
        <v>130</v>
      </c>
      <c r="P72" s="102" t="s">
        <v>129</v>
      </c>
      <c r="Q72" s="102" t="s">
        <v>129</v>
      </c>
      <c r="R72" s="102" t="s">
        <v>130</v>
      </c>
      <c r="S72" s="102" t="s">
        <v>129</v>
      </c>
      <c r="T72" s="102" t="s">
        <v>129</v>
      </c>
      <c r="U72" s="102" t="s">
        <v>129</v>
      </c>
      <c r="V72" s="102" t="s">
        <v>130</v>
      </c>
      <c r="W72" s="102" t="s">
        <v>130</v>
      </c>
      <c r="X72" s="102" t="s">
        <v>130</v>
      </c>
      <c r="Y72" s="102" t="s">
        <v>130</v>
      </c>
      <c r="Z72" s="102" t="s">
        <v>130</v>
      </c>
      <c r="AA72" s="102" t="s">
        <v>129</v>
      </c>
      <c r="AB72" s="102" t="s">
        <v>129</v>
      </c>
      <c r="AC72" s="102" t="s">
        <v>129</v>
      </c>
      <c r="AD72" s="102" t="s">
        <v>129</v>
      </c>
      <c r="AE72" s="102" t="s">
        <v>129</v>
      </c>
      <c r="AF72" s="106">
        <f>IF(AB72="Si","19",COUNTIF(M72:AE72,"si"))</f>
        <v>8</v>
      </c>
      <c r="AG72" s="95">
        <f t="shared" ref="AG72:AG89" si="36">VALUE(IF(AF72&lt;=5,5,IF(AND(AF72&gt;5,AF72&lt;=11),10,IF(AF72&gt;11,20,0))))</f>
        <v>10</v>
      </c>
      <c r="AH72" s="105" t="str">
        <f>IF(AG72=5,"Moderado",IF(AG72=10,"Mayor",IF(AG72=20,"Catastrófico",0)))</f>
        <v>Mayor</v>
      </c>
      <c r="AI72" s="102">
        <v>0.6</v>
      </c>
      <c r="AJ72" s="105" t="str">
        <f>IF(OR(AND(K72="Rara vez",AH72="Moderado"),AND(K72="Improbable",AH72="Moderado")),"Moderado",IF(OR(AND(K72="Rara vez",AH72="Mayor"),AND(K72="Improbable",AH72="Mayor"),AND(K72="Posible",AH72="Moderado"),AND(K72="Probable",AH72="Moderado")),"Alta",IF(OR(AND(K72="Rara vez",AH72="Catastrófico"),AND(K72="Improbable",AH72="Catastrófico"),AND(K72="Posible",AH72="Catastrófico"),AND(K72="Probable",AH72="Catastrófico"),AND(K72="Casi seguro",AH72="Catastrófico"),AND(K72="Posible",AH72="Moderado"),AND(K72="Probable",AH72="Moderado"),AND(K72="Casi seguro",AH72="Moderado"),AND(K72="Posible",AH72="Mayor"),AND(K72="Probable",AH72="Mayor"),AND(K72="Casi seguro",AH72="Mayor")),"Extremo",)))</f>
        <v>Extremo</v>
      </c>
      <c r="AK72" s="139">
        <v>1</v>
      </c>
      <c r="AL72" s="73" t="s">
        <v>302</v>
      </c>
      <c r="AM72" s="92" t="s">
        <v>127</v>
      </c>
      <c r="AN72" s="92">
        <f t="shared" si="29"/>
        <v>15</v>
      </c>
      <c r="AO72" s="92" t="s">
        <v>126</v>
      </c>
      <c r="AP72" s="92">
        <f t="shared" si="30"/>
        <v>15</v>
      </c>
      <c r="AQ72" s="92" t="s">
        <v>125</v>
      </c>
      <c r="AR72" s="92">
        <f t="shared" si="31"/>
        <v>15</v>
      </c>
      <c r="AS72" s="92" t="s">
        <v>124</v>
      </c>
      <c r="AT72" s="92">
        <f t="shared" si="32"/>
        <v>15</v>
      </c>
      <c r="AU72" s="92" t="s">
        <v>123</v>
      </c>
      <c r="AV72" s="92">
        <f t="shared" si="33"/>
        <v>15</v>
      </c>
      <c r="AW72" s="92" t="s">
        <v>122</v>
      </c>
      <c r="AX72" s="92">
        <f t="shared" si="34"/>
        <v>15</v>
      </c>
      <c r="AY72" s="92" t="s">
        <v>121</v>
      </c>
      <c r="AZ72" s="92">
        <f t="shared" si="35"/>
        <v>15</v>
      </c>
      <c r="BA72" s="103">
        <f>SUM(AN72,AP72,AR72,AT72,AV72,AX72,AZ72)</f>
        <v>105</v>
      </c>
      <c r="BB72" s="92" t="str">
        <f>IF(BA72&gt;=96,"Fuerte",IF(AND(BA72&gt;=86, BA72&lt;96),"Moderado",IF(BA72&lt;86,"Débil")))</f>
        <v>Fuerte</v>
      </c>
      <c r="BC72" s="92" t="s">
        <v>120</v>
      </c>
      <c r="BD72" s="92">
        <f>VALUE(IF(OR(AND(BB72="Fuerte",BC72="Fuerte")),"100",IF(OR(AND(BB72="Fuerte",BC72="Moderado"),AND(BB72="Moderado",BC72="Fuerte"),AND(BB72="Moderado",BC72="Moderado")),"50",IF(OR(AND(BB72="Fuerte",BC72="Débil"),AND(BB72="Moderado",BC72="Débil"),AND(BB72="Débil",BC72="Fuerte"),AND(BB72="Débil",BC72="Moderado"),AND(BB72="Débil",BC72="Débil")),"0",))))</f>
        <v>100</v>
      </c>
      <c r="BE72" s="100" t="str">
        <f>IF(BD72=100,"Fuerte",IF(BD72=50,"Moderado",IF(BD72=0,"Débil")))</f>
        <v>Fuerte</v>
      </c>
      <c r="BF72" s="100">
        <f>AVERAGE(BD72:BD72)</f>
        <v>100</v>
      </c>
      <c r="BG72" s="100" t="str">
        <f>IF(BF72=100,"Fuerte",IF(AND(BF72&lt;=99, BF72&gt;=50),"Moderado",IF(BF72&lt;50,"Débil")))</f>
        <v>Fuerte</v>
      </c>
      <c r="BH72" s="101">
        <f>IF(BG72="Fuerte",(J72-2),IF(BG72="Moderado",(J72-1), IF(BG72="Débil",((J72-0)))))</f>
        <v>2</v>
      </c>
      <c r="BI72" s="101" t="str">
        <f>IF(BH72&lt;=0,"Rara vez",IF(BH72=1,"Rara vez",IF(BH72=2,"Improbable",IF(BH72=3,"Posible",IF(BH72=4,"Probable",IF(BH72=5,"Casi Seguro"))))))</f>
        <v>Improbable</v>
      </c>
      <c r="BJ72" s="102">
        <v>0.8</v>
      </c>
      <c r="BK72" s="101" t="str">
        <f>IFERROR(IF(AG72=5,"Moderado",IF(AG72=10,"Mayor",IF(AG72=20,"Catastrófico",0))),"")</f>
        <v>Mayor</v>
      </c>
      <c r="BL72" s="102">
        <f>IF(AH72="","",IF(AH72="Moderado",0.6,IF(AH72="Mayor",0.8,IF(AH72="Catastrófico",1,))))</f>
        <v>0.8</v>
      </c>
      <c r="BM72" s="101" t="str">
        <f>IF(OR(AND(KBI72="Rara vez",BK72="Moderado"),AND(BI72="Improbable",BK72="Moderado")),"Moderado",IF(OR(AND(BI72="Rara vez",BK72="Mayor"),AND(BI72="Improbable",BK72="Mayor"),AND(BI72="Posible",BK72="Moderado"),AND(BI72="Probable",BK72="Moderado")),"Alta",IF(OR(AND(BI72="Rara vez",BK72="Catastrófico"),AND(BI72="Improbable",BK72="Catastrófico"),AND(BI72="Posible",BK72="Catastrófico"),AND(BI72="Probable",BK72="Catastrófico"),AND(BI72="Casi seguro",BK72="Catastrófico"),AND(BI72="Posible",BK72="Moderado"),AND(BI72="Probable",BK72="Moderado"),AND(BI72="Casi seguro",BK72="Moderado"),AND(BI72="Posible",BK72="Mayor"),AND(BI72="Probable",BK72="Mayor"),AND(BI72="Casi seguro",BK72="Mayor")),"Extremo",)))</f>
        <v>Alta</v>
      </c>
      <c r="BN72" s="82" t="s">
        <v>163</v>
      </c>
      <c r="BO72" s="87"/>
      <c r="BP72" s="87"/>
      <c r="BQ72" s="87"/>
      <c r="BR72" s="87"/>
      <c r="BS72" s="87"/>
      <c r="BT72" s="125"/>
      <c r="BU72" s="125"/>
      <c r="BV72" s="121"/>
      <c r="BW72" s="87"/>
      <c r="BX72" s="9"/>
      <c r="BY72" s="9"/>
      <c r="BZ72" s="9"/>
      <c r="CA72" s="9"/>
      <c r="CB72" s="9"/>
      <c r="CC72" s="9"/>
      <c r="CD72" s="9"/>
      <c r="CE72" s="9"/>
      <c r="CF72" s="9"/>
      <c r="CG72" s="9"/>
      <c r="CH72" s="9"/>
      <c r="CI72" s="9"/>
      <c r="CJ72" s="9"/>
      <c r="CK72" s="9"/>
      <c r="CL72" s="9"/>
      <c r="CM72" s="9"/>
      <c r="CN72" s="9"/>
      <c r="CO72" s="9"/>
      <c r="CP72" s="9"/>
      <c r="CQ72" s="9"/>
    </row>
    <row r="73" spans="1:95" ht="379.5">
      <c r="A73" s="96">
        <v>18</v>
      </c>
      <c r="B73" s="96" t="s">
        <v>301</v>
      </c>
      <c r="C73" s="96" t="s">
        <v>300</v>
      </c>
      <c r="D73" s="96" t="s">
        <v>299</v>
      </c>
      <c r="E73" s="97" t="s">
        <v>298</v>
      </c>
      <c r="F73" s="97" t="s">
        <v>297</v>
      </c>
      <c r="G73" s="96" t="s">
        <v>296</v>
      </c>
      <c r="H73" s="96" t="s">
        <v>166</v>
      </c>
      <c r="I73" s="96" t="s">
        <v>150</v>
      </c>
      <c r="J73" s="96">
        <v>4</v>
      </c>
      <c r="K73" s="105" t="s">
        <v>295</v>
      </c>
      <c r="L73" s="102">
        <v>0.8</v>
      </c>
      <c r="M73" s="102" t="s">
        <v>130</v>
      </c>
      <c r="N73" s="102" t="s">
        <v>130</v>
      </c>
      <c r="O73" s="102" t="s">
        <v>130</v>
      </c>
      <c r="P73" s="102" t="s">
        <v>129</v>
      </c>
      <c r="Q73" s="102" t="s">
        <v>129</v>
      </c>
      <c r="R73" s="102" t="s">
        <v>130</v>
      </c>
      <c r="S73" s="102" t="s">
        <v>130</v>
      </c>
      <c r="T73" s="102" t="s">
        <v>129</v>
      </c>
      <c r="U73" s="102" t="s">
        <v>129</v>
      </c>
      <c r="V73" s="102" t="s">
        <v>129</v>
      </c>
      <c r="W73" s="102" t="s">
        <v>130</v>
      </c>
      <c r="X73" s="102" t="s">
        <v>130</v>
      </c>
      <c r="Y73" s="102" t="s">
        <v>130</v>
      </c>
      <c r="Z73" s="102" t="s">
        <v>129</v>
      </c>
      <c r="AA73" s="102" t="s">
        <v>130</v>
      </c>
      <c r="AB73" s="102" t="s">
        <v>129</v>
      </c>
      <c r="AC73" s="102" t="s">
        <v>129</v>
      </c>
      <c r="AD73" s="102" t="s">
        <v>129</v>
      </c>
      <c r="AE73" s="102" t="s">
        <v>129</v>
      </c>
      <c r="AF73" s="106">
        <f>IF(AB73="Si","19",COUNTIF(M73:AE73,"si"))</f>
        <v>9</v>
      </c>
      <c r="AG73" s="95">
        <f t="shared" si="36"/>
        <v>10</v>
      </c>
      <c r="AH73" s="105" t="str">
        <f>IF(AG73=5,"Moderado",IF(AG73=10,"Mayor",IF(AG73=20,"Catastrófico",0)))</f>
        <v>Mayor</v>
      </c>
      <c r="AI73" s="102">
        <v>0.8</v>
      </c>
      <c r="AJ73" s="105" t="str">
        <f>IF(OR(AND(K73="Rara vez",AH73="Moderado"),AND(K73="Improbable",AH73="Moderado")),"Moderado",IF(OR(AND(K73="Rara vez",AH73="Mayor"),AND(K73="Improbable",AH73="Mayor"),AND(K73="Posible",AH73="Moderado"),AND(K73="Probable",AH73="Moderado")),"Alta",IF(OR(AND(K73="Rara vez",AH73="Catastrófico"),AND(K73="Improbable",AH73="Catastrófico"),AND(K73="Posible",AH73="Catastrófico"),AND(K73="Probable",AH73="Catastrófico"),AND(K73="Casi seguro",AH73="Catastrófico"),AND(K73="Posible",AH73="Moderado"),AND(K73="Probable",AH73="Moderado"),AND(K73="Casi seguro",AH73="Moderado"),AND(K73="Posible",AH73="Mayor"),AND(K73="Probable",AH73="Mayor"),AND(K73="Casi seguro",AH73="Mayor")),"Extremo",)))</f>
        <v>Extremo</v>
      </c>
      <c r="AK73" s="139">
        <v>1</v>
      </c>
      <c r="AL73" s="73" t="s">
        <v>294</v>
      </c>
      <c r="AM73" s="92" t="s">
        <v>127</v>
      </c>
      <c r="AN73" s="92">
        <f t="shared" si="29"/>
        <v>15</v>
      </c>
      <c r="AO73" s="92" t="s">
        <v>126</v>
      </c>
      <c r="AP73" s="92">
        <f t="shared" si="30"/>
        <v>15</v>
      </c>
      <c r="AQ73" s="92" t="s">
        <v>125</v>
      </c>
      <c r="AR73" s="92">
        <f t="shared" si="31"/>
        <v>15</v>
      </c>
      <c r="AS73" s="92" t="s">
        <v>124</v>
      </c>
      <c r="AT73" s="92">
        <f t="shared" si="32"/>
        <v>15</v>
      </c>
      <c r="AU73" s="92" t="s">
        <v>123</v>
      </c>
      <c r="AV73" s="92">
        <f t="shared" si="33"/>
        <v>15</v>
      </c>
      <c r="AW73" s="92" t="s">
        <v>122</v>
      </c>
      <c r="AX73" s="92">
        <f t="shared" si="34"/>
        <v>15</v>
      </c>
      <c r="AY73" s="92" t="s">
        <v>121</v>
      </c>
      <c r="AZ73" s="92">
        <f t="shared" si="35"/>
        <v>15</v>
      </c>
      <c r="BA73" s="103">
        <f>SUM(AN73,AP73,AR73,AT73,AV73,AX73,AZ73)</f>
        <v>105</v>
      </c>
      <c r="BB73" s="92" t="str">
        <f>IF(BA73&gt;=96,"Fuerte",IF(AND(BA73&gt;=86, BA73&lt;96),"Moderado",IF(BA73&lt;86,"Débil")))</f>
        <v>Fuerte</v>
      </c>
      <c r="BC73" s="92" t="s">
        <v>120</v>
      </c>
      <c r="BD73" s="92">
        <f>VALUE(IF(OR(AND(BB73="Fuerte",BC73="Fuerte")),"100",IF(OR(AND(BB73="Fuerte",BC73="Moderado"),AND(BB73="Moderado",BC73="Fuerte"),AND(BB73="Moderado",BC73="Moderado")),"50",IF(OR(AND(BB73="Fuerte",BC73="Débil"),AND(BB73="Moderado",BC73="Débil"),AND(BB73="Débil",BC73="Fuerte"),AND(BB73="Débil",BC73="Moderado"),AND(BB73="Débil",BC73="Débil")),"0",))))</f>
        <v>100</v>
      </c>
      <c r="BE73" s="100" t="str">
        <f>IF(BD73=100,"Fuerte",IF(BD73=50,"Moderado",IF(BD73=0,"Débil")))</f>
        <v>Fuerte</v>
      </c>
      <c r="BF73" s="100">
        <f>AVERAGE(BD73:BD73)</f>
        <v>100</v>
      </c>
      <c r="BG73" s="100" t="str">
        <f>IF(BF73=100,"Fuerte",IF(AND(BF73&lt;=99, BF73&gt;=50),"Moderado",IF(BF73&lt;50,"Débil")))</f>
        <v>Fuerte</v>
      </c>
      <c r="BH73" s="101">
        <f>IF(BG73="Fuerte",(J73-2),IF(BG73="Moderado",(J73-1), IF(BG73="Débil",((J73-0)))))</f>
        <v>2</v>
      </c>
      <c r="BI73" s="101" t="str">
        <f>IF(BH73&lt;=0,"Rara vez",IF(BH73=1,"Rara vez",IF(BH73=2,"Improbable",IF(BH73=3,"Posible",IF(BH73=4,"Probable",IF(BH73=5,"Casi Seguro"))))))</f>
        <v>Improbable</v>
      </c>
      <c r="BJ73" s="102">
        <v>1.8</v>
      </c>
      <c r="BK73" s="101" t="str">
        <f>IFERROR(IF(AG73=5,"Moderado",IF(AG73=10,"Mayor",IF(AG73=20,"Catastrófico",0))),"")</f>
        <v>Mayor</v>
      </c>
      <c r="BL73" s="102">
        <f>IF(AH73="","",IF(AH73="Moderado",0.6,IF(AH73="Mayor",0.8,IF(AH73="Catastrófico",1,))))</f>
        <v>0.8</v>
      </c>
      <c r="BM73" s="101" t="str">
        <f>IF(OR(AND(KBI73="Rara vez",BK73="Moderado"),AND(BI73="Improbable",BK73="Moderado")),"Moderado",IF(OR(AND(BI73="Rara vez",BK73="Mayor"),AND(BI73="Improbable",BK73="Mayor"),AND(BI73="Posible",BK73="Moderado"),AND(BI73="Probable",BK73="Moderado")),"Alta",IF(OR(AND(BI73="Rara vez",BK73="Catastrófico"),AND(BI73="Improbable",BK73="Catastrófico"),AND(BI73="Posible",BK73="Catastrófico"),AND(BI73="Probable",BK73="Catastrófico"),AND(BI73="Casi seguro",BK73="Catastrófico"),AND(BI73="Posible",BK73="Moderado"),AND(BI73="Probable",BK73="Moderado"),AND(BI73="Casi seguro",BK73="Moderado"),AND(BI73="Posible",BK73="Mayor"),AND(BI73="Probable",BK73="Mayor"),AND(BI73="Casi seguro",BK73="Mayor")),"Extremo",)))</f>
        <v>Alta</v>
      </c>
      <c r="BN73" s="82" t="s">
        <v>163</v>
      </c>
      <c r="BO73" s="87"/>
      <c r="BP73" s="87"/>
      <c r="BQ73" s="87"/>
      <c r="BR73" s="87"/>
      <c r="BS73" s="87"/>
      <c r="BT73" s="88"/>
      <c r="BU73" s="88"/>
      <c r="BV73" s="87"/>
      <c r="BW73" s="87"/>
      <c r="BX73" s="9"/>
      <c r="BY73" s="9"/>
      <c r="BZ73" s="9"/>
      <c r="CA73" s="9"/>
      <c r="CB73" s="9"/>
      <c r="CC73" s="9"/>
      <c r="CD73" s="9"/>
      <c r="CE73" s="9"/>
      <c r="CF73" s="9"/>
      <c r="CG73" s="9"/>
      <c r="CH73" s="9"/>
      <c r="CI73" s="9"/>
      <c r="CJ73" s="9"/>
      <c r="CK73" s="9"/>
      <c r="CL73" s="9"/>
      <c r="CM73" s="9"/>
      <c r="CN73" s="9"/>
      <c r="CO73" s="9"/>
      <c r="CP73" s="9"/>
      <c r="CQ73" s="9"/>
    </row>
    <row r="74" spans="1:95" ht="94.5" customHeight="1">
      <c r="A74" s="366">
        <v>19</v>
      </c>
      <c r="B74" s="366" t="s">
        <v>288</v>
      </c>
      <c r="C74" s="407" t="s">
        <v>287</v>
      </c>
      <c r="D74" s="407" t="s">
        <v>286</v>
      </c>
      <c r="E74" s="97" t="s">
        <v>293</v>
      </c>
      <c r="F74" s="408" t="s">
        <v>292</v>
      </c>
      <c r="G74" s="409" t="s">
        <v>291</v>
      </c>
      <c r="H74" s="366" t="s">
        <v>166</v>
      </c>
      <c r="I74" s="134" t="s">
        <v>150</v>
      </c>
      <c r="J74" s="407">
        <v>1</v>
      </c>
      <c r="K74" s="345" t="str">
        <f>IF(J74&lt;=0,"",IF(J74=1,"Rara vez",IF(J74=2,"Improbable",IF(J74=3,"Posible",IF(J74=4,"Probable",IF(J74=5,"Casi Seguro"))))))</f>
        <v>Rara vez</v>
      </c>
      <c r="L74" s="365">
        <f>IF(K74="","",IF(K74="Rara vez",0.2,IF(K74="Improbable",0.4,IF(K74="Posible",0.6,IF(K74="Probable",0.8,IF(K74="Casi seguro",1,))))))</f>
        <v>0.2</v>
      </c>
      <c r="M74" s="407" t="s">
        <v>130</v>
      </c>
      <c r="N74" s="407" t="s">
        <v>130</v>
      </c>
      <c r="O74" s="407" t="s">
        <v>129</v>
      </c>
      <c r="P74" s="407" t="s">
        <v>129</v>
      </c>
      <c r="Q74" s="407" t="s">
        <v>130</v>
      </c>
      <c r="R74" s="407" t="s">
        <v>130</v>
      </c>
      <c r="S74" s="407" t="s">
        <v>129</v>
      </c>
      <c r="T74" s="407" t="s">
        <v>129</v>
      </c>
      <c r="U74" s="407" t="s">
        <v>129</v>
      </c>
      <c r="V74" s="407" t="s">
        <v>130</v>
      </c>
      <c r="W74" s="407" t="s">
        <v>130</v>
      </c>
      <c r="X74" s="407" t="s">
        <v>130</v>
      </c>
      <c r="Y74" s="407" t="s">
        <v>130</v>
      </c>
      <c r="Z74" s="407" t="s">
        <v>130</v>
      </c>
      <c r="AA74" s="407" t="s">
        <v>129</v>
      </c>
      <c r="AB74" s="407" t="s">
        <v>129</v>
      </c>
      <c r="AC74" s="407" t="s">
        <v>129</v>
      </c>
      <c r="AD74" s="407" t="s">
        <v>129</v>
      </c>
      <c r="AE74" s="407" t="s">
        <v>129</v>
      </c>
      <c r="AF74" s="367">
        <f>IF(AB74="Si","19",COUNTIF(M74:AE75,"si"))</f>
        <v>9</v>
      </c>
      <c r="AG74" s="95">
        <f t="shared" si="36"/>
        <v>10</v>
      </c>
      <c r="AH74" s="345" t="str">
        <f>IF(AG74=5,"Moderado",IF(AG74=10,"Mayor",IF(AG74=20,"Catastrófico",0)))</f>
        <v>Mayor</v>
      </c>
      <c r="AI74" s="365">
        <f>IF(AH74="","",IF(AH74="Leve",0.2,IF(AH74="Menor",0.4,IF(AH74="Moderado",0.6,IF(AH74="Mayor",0.8,IF(AH74="Catastrófico",1,))))))</f>
        <v>0.8</v>
      </c>
      <c r="AJ74" s="345" t="str">
        <f>IF(OR(AND(K74="Rara vez",AH74="Moderado"),AND(K74="Improbable",AH74="Moderado")),"Moderado",IF(OR(AND(K74="Rara vez",AH74="Mayor"),AND(K74="Improbable",AH74="Mayor"),AND(K74="Posible",AH74="Moderado"),AND(K74="Probable",AH74="Moderado")),"Alta",IF(OR(AND(K74="Rara vez",AH74="Catastrófico"),AND(K74="Improbable",AH74="Catastrófico"),AND(K74="Posible",AH74="Catastrófico"),AND(K74="Probable",AH74="Catastrófico"),AND(K74="Casi seguro",AH74="Catastrófico"),AND(K74="Posible",AH74="Moderado"),AND(K74="Probable",AH74="Moderado"),AND(K74="Casi seguro",AH74="Moderado"),AND(K74="Posible",AH74="Mayor"),AND(K74="Probable",AH74="Mayor"),AND(K74="Casi seguro",AH74="Mayor")),"Extremo",)))</f>
        <v>Alta</v>
      </c>
      <c r="AK74" s="87">
        <v>1</v>
      </c>
      <c r="AL74" s="138" t="s">
        <v>290</v>
      </c>
      <c r="AM74" s="92" t="s">
        <v>127</v>
      </c>
      <c r="AN74" s="92">
        <f t="shared" si="29"/>
        <v>15</v>
      </c>
      <c r="AO74" s="92" t="s">
        <v>126</v>
      </c>
      <c r="AP74" s="92">
        <f t="shared" si="30"/>
        <v>15</v>
      </c>
      <c r="AQ74" s="92" t="s">
        <v>125</v>
      </c>
      <c r="AR74" s="92">
        <f t="shared" si="31"/>
        <v>15</v>
      </c>
      <c r="AS74" s="92" t="s">
        <v>124</v>
      </c>
      <c r="AT74" s="92">
        <f t="shared" si="32"/>
        <v>15</v>
      </c>
      <c r="AU74" s="92" t="s">
        <v>123</v>
      </c>
      <c r="AV74" s="92">
        <f t="shared" si="33"/>
        <v>15</v>
      </c>
      <c r="AW74" s="92" t="s">
        <v>122</v>
      </c>
      <c r="AX74" s="92">
        <f t="shared" si="34"/>
        <v>15</v>
      </c>
      <c r="AY74" s="92" t="s">
        <v>121</v>
      </c>
      <c r="AZ74" s="92">
        <f t="shared" si="35"/>
        <v>15</v>
      </c>
      <c r="BA74" s="103">
        <f>SUM(AN74,AP74,AR74,AT74,AV74,AX74,AZ74)</f>
        <v>105</v>
      </c>
      <c r="BB74" s="92" t="str">
        <f>IF(BA74&gt;=96,"Fuerte",IF(AND(BA74&gt;=86, BA74&lt;96),"Moderado",IF(BA74&lt;86,"Débil")))</f>
        <v>Fuerte</v>
      </c>
      <c r="BC74" s="92" t="s">
        <v>120</v>
      </c>
      <c r="BD74" s="92">
        <f>VALUE(IF(OR(AND(BB74="Fuerte",BC74="Fuerte")),"100",IF(OR(AND(BB74="Fuerte",BC74="Moderado"),AND(BB74="Moderado",BC74="Fuerte"),AND(BB74="Moderado",BC74="Moderado")),"50",IF(OR(AND(BB74="Fuerte",BC74="Débil"),AND(BB74="Moderado",BC74="Débil"),AND(BB74="Débil",BC74="Fuerte"),AND(BB74="Débil",BC74="Moderado"),AND(BB74="Débil",BC74="Débil")),"0",))))</f>
        <v>100</v>
      </c>
      <c r="BE74" s="100" t="str">
        <f>IF(BD74=100,"Fuerte",IF(BD74=50,"Moderado",IF(BD74=0,"Débil")))</f>
        <v>Fuerte</v>
      </c>
      <c r="BF74" s="374">
        <f>AVERAGE(BD74:BD76)</f>
        <v>100</v>
      </c>
      <c r="BG74" s="374" t="str">
        <f>IF(BF74=100,"Fuerte",IF(AND(BF74&lt;=99, BF74&gt;=50),"Moderado",IF(BF74&lt;50,"Débil")))</f>
        <v>Fuerte</v>
      </c>
      <c r="BH74" s="360">
        <f>IF(BG74="Fuerte",(J74-2),IF(BG74="Moderado",(J74-1), IF(BG74="Débil",((J74-0)))))</f>
        <v>-1</v>
      </c>
      <c r="BI74" s="360" t="str">
        <f>IF(BH74&lt;=0,"Rara vez",IF(BH74=1,"Rara vez",IF(BH74=2,"Improbable",IF(BH74=3,"Posible",IF(BH74=4,"Probable",IF(BH74=5,"Casi Seguro"))))))</f>
        <v>Rara vez</v>
      </c>
      <c r="BJ74" s="365">
        <f>IF(BI74="","",IF(BI74="Rara vez",0.2,IF(BI74="Improbable",0.4,IF(BI74="Posible",0.6,IF(BI74="Probable",0.8,IF(BI74="Casi seguro",1,))))))</f>
        <v>0.2</v>
      </c>
      <c r="BK74" s="360" t="str">
        <f>IFERROR(IF(AG74=5,"Moderado",IF(AG74=10,"Mayor",IF(AG74=20,"Catastrófico",0))),"")</f>
        <v>Mayor</v>
      </c>
      <c r="BL74" s="365">
        <f>IF(AH74="","",IF(AH74="Moderado",0.6,IF(AH74="Mayor",0.8,IF(AH74="Catastrófico",1,))))</f>
        <v>0.8</v>
      </c>
      <c r="BM74" s="360" t="str">
        <f>IF(OR(AND(KBI74="Rara vez",BK74="Moderado"),AND(BI74="Improbable",BK74="Moderado")),"Moderado",IF(OR(AND(BI74="Rara vez",BK74="Mayor"),AND(BI74="Improbable",BK74="Mayor"),AND(BI74="Posible",BK74="Moderado"),AND(BI74="Probable",BK74="Moderado")),"Alta",IF(OR(AND(BI74="Rara vez",BK74="Catastrófico"),AND(BI74="Improbable",BK74="Catastrófico"),AND(BI74="Posible",BK74="Catastrófico"),AND(BI74="Probable",BK74="Catastrófico"),AND(BI74="Casi seguro",BK74="Catastrófico"),AND(BI74="Posible",BK74="Moderado"),AND(BI74="Probable",BK74="Moderado"),AND(BI74="Casi seguro",BK74="Moderado"),AND(BI74="Posible",BK74="Mayor"),AND(BI74="Probable",BK74="Mayor"),AND(BI74="Casi seguro",BK74="Mayor")),"Extremo",)))</f>
        <v>Alta</v>
      </c>
      <c r="BN74" s="100" t="s">
        <v>163</v>
      </c>
      <c r="BO74" s="137" t="s">
        <v>289</v>
      </c>
      <c r="BP74" s="136" t="s">
        <v>280</v>
      </c>
      <c r="BQ74" s="136" t="s">
        <v>279</v>
      </c>
      <c r="BR74" s="136" t="s">
        <v>278</v>
      </c>
      <c r="BS74" s="136" t="s">
        <v>277</v>
      </c>
      <c r="BT74" s="135"/>
      <c r="BU74" s="135">
        <v>45657</v>
      </c>
      <c r="BV74" s="94"/>
      <c r="BX74" s="9"/>
      <c r="BY74" s="9"/>
      <c r="BZ74" s="9"/>
      <c r="CA74" s="9"/>
      <c r="CB74" s="9"/>
      <c r="CC74" s="9"/>
      <c r="CD74" s="9"/>
      <c r="CE74" s="9"/>
      <c r="CF74" s="9"/>
      <c r="CG74" s="9"/>
      <c r="CH74" s="9"/>
      <c r="CI74" s="9"/>
      <c r="CJ74" s="9"/>
      <c r="CK74" s="9"/>
      <c r="CL74" s="9"/>
      <c r="CM74" s="9"/>
      <c r="CN74" s="9"/>
      <c r="CO74" s="9"/>
      <c r="CP74" s="9"/>
      <c r="CQ74" s="9"/>
    </row>
    <row r="75" spans="1:95" ht="96" customHeight="1">
      <c r="A75" s="348"/>
      <c r="B75" s="348"/>
      <c r="C75" s="377"/>
      <c r="D75" s="377"/>
      <c r="E75" s="97"/>
      <c r="F75" s="348"/>
      <c r="G75" s="377"/>
      <c r="H75" s="348"/>
      <c r="I75" s="134" t="s">
        <v>139</v>
      </c>
      <c r="J75" s="410"/>
      <c r="K75" s="348"/>
      <c r="L75" s="348"/>
      <c r="M75" s="377"/>
      <c r="N75" s="377"/>
      <c r="O75" s="377"/>
      <c r="P75" s="377"/>
      <c r="Q75" s="377"/>
      <c r="R75" s="377"/>
      <c r="S75" s="377"/>
      <c r="T75" s="377"/>
      <c r="U75" s="377"/>
      <c r="V75" s="377"/>
      <c r="W75" s="377"/>
      <c r="X75" s="377"/>
      <c r="Y75" s="377"/>
      <c r="Z75" s="377"/>
      <c r="AA75" s="377"/>
      <c r="AB75" s="377"/>
      <c r="AC75" s="377"/>
      <c r="AD75" s="377"/>
      <c r="AE75" s="377"/>
      <c r="AF75" s="348"/>
      <c r="AG75" s="95">
        <f t="shared" si="36"/>
        <v>5</v>
      </c>
      <c r="AH75" s="348"/>
      <c r="AI75" s="348"/>
      <c r="AJ75" s="348"/>
      <c r="AK75" s="87">
        <v>2</v>
      </c>
      <c r="AL75" s="133" t="s">
        <v>157</v>
      </c>
      <c r="AM75" s="92"/>
      <c r="AN75" s="92" t="str">
        <f t="shared" si="29"/>
        <v/>
      </c>
      <c r="AO75" s="92"/>
      <c r="AP75" s="92" t="str">
        <f t="shared" si="30"/>
        <v/>
      </c>
      <c r="AQ75" s="92"/>
      <c r="AR75" s="92" t="str">
        <f t="shared" si="31"/>
        <v/>
      </c>
      <c r="AS75" s="92"/>
      <c r="AT75" s="92" t="str">
        <f t="shared" si="32"/>
        <v/>
      </c>
      <c r="AU75" s="92"/>
      <c r="AV75" s="92" t="str">
        <f t="shared" si="33"/>
        <v/>
      </c>
      <c r="AW75" s="92"/>
      <c r="AX75" s="92" t="str">
        <f t="shared" si="34"/>
        <v/>
      </c>
      <c r="AY75" s="92"/>
      <c r="AZ75" s="92" t="str">
        <f t="shared" si="35"/>
        <v/>
      </c>
      <c r="BA75" s="103"/>
      <c r="BB75" s="92"/>
      <c r="BC75" s="92"/>
      <c r="BD75" s="92"/>
      <c r="BE75" s="100"/>
      <c r="BF75" s="348"/>
      <c r="BG75" s="348"/>
      <c r="BH75" s="348"/>
      <c r="BI75" s="348"/>
      <c r="BJ75" s="348"/>
      <c r="BK75" s="348"/>
      <c r="BL75" s="348"/>
      <c r="BM75" s="348"/>
      <c r="BN75" s="100"/>
      <c r="BO75" s="132"/>
      <c r="BP75" s="121"/>
      <c r="BQ75" s="121"/>
      <c r="BR75" s="121"/>
      <c r="BS75" s="121"/>
      <c r="BT75" s="125"/>
      <c r="BU75" s="131"/>
      <c r="BV75" s="87"/>
      <c r="BW75" s="94"/>
      <c r="BX75" s="9"/>
      <c r="BY75" s="9"/>
      <c r="BZ75" s="9"/>
      <c r="CA75" s="9"/>
      <c r="CB75" s="9"/>
      <c r="CC75" s="9"/>
      <c r="CD75" s="9"/>
      <c r="CE75" s="9"/>
      <c r="CF75" s="9"/>
      <c r="CG75" s="9"/>
      <c r="CH75" s="9"/>
      <c r="CI75" s="9"/>
      <c r="CJ75" s="9"/>
      <c r="CK75" s="9"/>
      <c r="CL75" s="9"/>
      <c r="CM75" s="9"/>
      <c r="CN75" s="9"/>
      <c r="CO75" s="9"/>
      <c r="CP75" s="9"/>
      <c r="CQ75" s="9"/>
    </row>
    <row r="76" spans="1:95" ht="78.75" customHeight="1">
      <c r="A76" s="348"/>
      <c r="B76" s="348"/>
      <c r="C76" s="377"/>
      <c r="D76" s="377"/>
      <c r="E76" s="97"/>
      <c r="F76" s="348"/>
      <c r="G76" s="377"/>
      <c r="H76" s="348"/>
      <c r="I76" s="121"/>
      <c r="J76" s="410"/>
      <c r="K76" s="348"/>
      <c r="L76" s="348"/>
      <c r="M76" s="377"/>
      <c r="N76" s="377"/>
      <c r="O76" s="377"/>
      <c r="P76" s="377"/>
      <c r="Q76" s="377"/>
      <c r="R76" s="377"/>
      <c r="S76" s="377"/>
      <c r="T76" s="377"/>
      <c r="U76" s="377"/>
      <c r="V76" s="377"/>
      <c r="W76" s="377"/>
      <c r="X76" s="377"/>
      <c r="Y76" s="377"/>
      <c r="Z76" s="377"/>
      <c r="AA76" s="377"/>
      <c r="AB76" s="377"/>
      <c r="AC76" s="377"/>
      <c r="AD76" s="377"/>
      <c r="AE76" s="377"/>
      <c r="AF76" s="348"/>
      <c r="AG76" s="95">
        <f t="shared" si="36"/>
        <v>5</v>
      </c>
      <c r="AH76" s="348"/>
      <c r="AI76" s="348"/>
      <c r="AJ76" s="348"/>
      <c r="AK76" s="87">
        <v>3</v>
      </c>
      <c r="AL76" s="93" t="s">
        <v>157</v>
      </c>
      <c r="AM76" s="92"/>
      <c r="AN76" s="92" t="str">
        <f t="shared" si="29"/>
        <v/>
      </c>
      <c r="AO76" s="92"/>
      <c r="AP76" s="92" t="str">
        <f t="shared" si="30"/>
        <v/>
      </c>
      <c r="AQ76" s="92"/>
      <c r="AR76" s="92" t="str">
        <f t="shared" si="31"/>
        <v/>
      </c>
      <c r="AS76" s="92"/>
      <c r="AT76" s="92" t="str">
        <f t="shared" si="32"/>
        <v/>
      </c>
      <c r="AU76" s="92"/>
      <c r="AV76" s="92" t="str">
        <f t="shared" si="33"/>
        <v/>
      </c>
      <c r="AW76" s="92"/>
      <c r="AX76" s="92" t="str">
        <f t="shared" si="34"/>
        <v/>
      </c>
      <c r="AY76" s="92"/>
      <c r="AZ76" s="92" t="str">
        <f t="shared" si="35"/>
        <v/>
      </c>
      <c r="BA76" s="103"/>
      <c r="BB76" s="92"/>
      <c r="BC76" s="92"/>
      <c r="BD76" s="92"/>
      <c r="BE76" s="100"/>
      <c r="BF76" s="348"/>
      <c r="BG76" s="348"/>
      <c r="BH76" s="348"/>
      <c r="BI76" s="348"/>
      <c r="BJ76" s="348"/>
      <c r="BK76" s="348"/>
      <c r="BL76" s="348"/>
      <c r="BM76" s="348"/>
      <c r="BN76" s="100"/>
      <c r="BO76" s="87"/>
      <c r="BP76" s="87"/>
      <c r="BQ76" s="87"/>
      <c r="BR76" s="87"/>
      <c r="BS76" s="87"/>
      <c r="BT76" s="125"/>
      <c r="BU76" s="125"/>
      <c r="BV76" s="87"/>
      <c r="BW76" s="94"/>
      <c r="BX76" s="9"/>
      <c r="BY76" s="9"/>
      <c r="BZ76" s="9"/>
      <c r="CA76" s="9"/>
      <c r="CB76" s="9"/>
      <c r="CC76" s="9"/>
      <c r="CD76" s="9"/>
      <c r="CE76" s="9"/>
      <c r="CF76" s="9"/>
      <c r="CG76" s="9"/>
      <c r="CH76" s="9"/>
      <c r="CI76" s="9"/>
      <c r="CJ76" s="9"/>
      <c r="CK76" s="9"/>
      <c r="CL76" s="9"/>
      <c r="CM76" s="9"/>
      <c r="CN76" s="9"/>
      <c r="CO76" s="9"/>
      <c r="CP76" s="9"/>
      <c r="CQ76" s="9"/>
    </row>
    <row r="77" spans="1:95" ht="111.75">
      <c r="A77" s="366">
        <v>20</v>
      </c>
      <c r="B77" s="366" t="s">
        <v>288</v>
      </c>
      <c r="C77" s="407" t="s">
        <v>287</v>
      </c>
      <c r="D77" s="407" t="s">
        <v>286</v>
      </c>
      <c r="E77" s="130" t="s">
        <v>285</v>
      </c>
      <c r="F77" s="408" t="s">
        <v>284</v>
      </c>
      <c r="G77" s="409" t="s">
        <v>283</v>
      </c>
      <c r="H77" s="407" t="s">
        <v>166</v>
      </c>
      <c r="I77" s="129" t="s">
        <v>140</v>
      </c>
      <c r="J77" s="407">
        <v>1</v>
      </c>
      <c r="K77" s="345" t="str">
        <f>IF(J77&lt;=0,"",IF(J77=1,"Rara vez",IF(J77=2,"Improbable",IF(J77=3,"Posible",IF(J77=4,"Probable",IF(J77=5,"Casi Seguro"))))))</f>
        <v>Rara vez</v>
      </c>
      <c r="L77" s="365">
        <f>IF(K77="","",IF(K77="Rara vez",0.2,IF(K77="Improbable",0.4,IF(K77="Posible",0.6,IF(K77="Probable",0.8,IF(K77="Casi seguro",1,))))))</f>
        <v>0.2</v>
      </c>
      <c r="M77" s="407" t="s">
        <v>130</v>
      </c>
      <c r="N77" s="407" t="s">
        <v>130</v>
      </c>
      <c r="O77" s="407" t="s">
        <v>129</v>
      </c>
      <c r="P77" s="407" t="s">
        <v>129</v>
      </c>
      <c r="Q77" s="407" t="s">
        <v>130</v>
      </c>
      <c r="R77" s="407" t="s">
        <v>130</v>
      </c>
      <c r="S77" s="407" t="s">
        <v>129</v>
      </c>
      <c r="T77" s="407" t="s">
        <v>129</v>
      </c>
      <c r="U77" s="407" t="s">
        <v>129</v>
      </c>
      <c r="V77" s="407" t="s">
        <v>130</v>
      </c>
      <c r="W77" s="407" t="s">
        <v>130</v>
      </c>
      <c r="X77" s="407" t="s">
        <v>130</v>
      </c>
      <c r="Y77" s="407" t="s">
        <v>130</v>
      </c>
      <c r="Z77" s="407" t="s">
        <v>130</v>
      </c>
      <c r="AA77" s="407" t="s">
        <v>129</v>
      </c>
      <c r="AB77" s="407" t="s">
        <v>129</v>
      </c>
      <c r="AC77" s="407" t="s">
        <v>129</v>
      </c>
      <c r="AD77" s="407" t="s">
        <v>129</v>
      </c>
      <c r="AE77" s="407" t="s">
        <v>129</v>
      </c>
      <c r="AF77" s="367">
        <f>IF(AB77="Si","19",COUNTIF(M77:AE78,"si"))</f>
        <v>9</v>
      </c>
      <c r="AG77" s="95">
        <f t="shared" si="36"/>
        <v>10</v>
      </c>
      <c r="AH77" s="345" t="str">
        <f>IF(AG77=5,"Moderado",IF(AG77=10,"Mayor",IF(AG77=20,"Catastrófico",0)))</f>
        <v>Mayor</v>
      </c>
      <c r="AI77" s="365">
        <f>IF(AH77="","",IF(AH77="Leve",0.2,IF(AH77="Menor",0.4,IF(AH77="Moderado",0.6,IF(AH77="Mayor",0.8,IF(AH77="Catastrófico",1,))))))</f>
        <v>0.8</v>
      </c>
      <c r="AJ77" s="345" t="str">
        <f>IF(OR(AND(K77="Rara vez",AH77="Moderado"),AND(K77="Improbable",AH77="Moderado")),"Moderado",IF(OR(AND(K77="Rara vez",AH77="Mayor"),AND(K77="Improbable",AH77="Mayor"),AND(K77="Posible",AH77="Moderado"),AND(K77="Probable",AH77="Moderado")),"Alta",IF(OR(AND(K77="Rara vez",AH77="Catastrófico"),AND(K77="Improbable",AH77="Catastrófico"),AND(K77="Posible",AH77="Catastrófico"),AND(K77="Probable",AH77="Catastrófico"),AND(K77="Casi seguro",AH77="Catastrófico"),AND(K77="Posible",AH77="Moderado"),AND(K77="Probable",AH77="Moderado"),AND(K77="Casi seguro",AH77="Moderado"),AND(K77="Posible",AH77="Mayor"),AND(K77="Probable",AH77="Mayor"),AND(K77="Casi seguro",AH77="Mayor")),"Extremo",)))</f>
        <v>Alta</v>
      </c>
      <c r="AK77" s="87">
        <v>1</v>
      </c>
      <c r="AL77" s="128" t="s">
        <v>282</v>
      </c>
      <c r="AM77" s="92" t="s">
        <v>127</v>
      </c>
      <c r="AN77" s="92">
        <f t="shared" si="29"/>
        <v>15</v>
      </c>
      <c r="AO77" s="92" t="s">
        <v>126</v>
      </c>
      <c r="AP77" s="92">
        <f t="shared" si="30"/>
        <v>15</v>
      </c>
      <c r="AQ77" s="92" t="s">
        <v>125</v>
      </c>
      <c r="AR77" s="92">
        <f t="shared" si="31"/>
        <v>15</v>
      </c>
      <c r="AS77" s="92" t="s">
        <v>164</v>
      </c>
      <c r="AT77" s="92">
        <f t="shared" si="32"/>
        <v>10</v>
      </c>
      <c r="AU77" s="92" t="s">
        <v>123</v>
      </c>
      <c r="AV77" s="92">
        <f t="shared" si="33"/>
        <v>15</v>
      </c>
      <c r="AW77" s="92" t="s">
        <v>122</v>
      </c>
      <c r="AX77" s="92">
        <f t="shared" si="34"/>
        <v>15</v>
      </c>
      <c r="AY77" s="92" t="s">
        <v>121</v>
      </c>
      <c r="AZ77" s="92">
        <f t="shared" si="35"/>
        <v>15</v>
      </c>
      <c r="BA77" s="103">
        <f>SUM(AN77,AP77,AR77,AT77,AV77,AX77,AZ77)</f>
        <v>100</v>
      </c>
      <c r="BB77" s="92" t="str">
        <f>IF(BA77&gt;=96,"Fuerte",IF(AND(BA77&gt;=86, BA77&lt;96),"Moderado",IF(BA77&lt;86,"Débil")))</f>
        <v>Fuerte</v>
      </c>
      <c r="BC77" s="92" t="s">
        <v>120</v>
      </c>
      <c r="BD77" s="92">
        <f>VALUE(IF(OR(AND(BB77="Fuerte",BC77="Fuerte")),"100",IF(OR(AND(BB77="Fuerte",BC77="Moderado"),AND(BB77="Moderado",BC77="Fuerte"),AND(BB77="Moderado",BC77="Moderado")),"50",IF(OR(AND(BB77="Fuerte",BC77="Débil"),AND(BB77="Moderado",BC77="Débil"),AND(BB77="Débil",BC77="Fuerte"),AND(BB77="Débil",BC77="Moderado"),AND(BB77="Débil",BC77="Débil")),"0",))))</f>
        <v>100</v>
      </c>
      <c r="BE77" s="100" t="str">
        <f>IF(BD77=100,"Fuerte",IF(BD77=50,"Moderado",IF(BD77=0,"Débil")))</f>
        <v>Fuerte</v>
      </c>
      <c r="BF77" s="374">
        <f>AVERAGE(BD77:BD81)</f>
        <v>100</v>
      </c>
      <c r="BG77" s="374" t="str">
        <f>IF(BF77=100,"Fuerte",IF(AND(BF77&lt;=99, BF77&gt;=50),"Moderado",IF(BF77&lt;50,"Débil")))</f>
        <v>Fuerte</v>
      </c>
      <c r="BH77" s="360">
        <f>IF(BG77="Fuerte",(J77-2),IF(BG77="Moderado",(J77-1), IF(BG77="Débil",((J77-0)))))</f>
        <v>-1</v>
      </c>
      <c r="BI77" s="360" t="str">
        <f>IF(BH77&lt;=0,"Rara vez",IF(BH77=1,"Rara vez",IF(BH77=2,"Improbable",IF(BH77=3,"Posible",IF(BH77=4,"Probable",IF(BH77=5,"Casi Seguro"))))))</f>
        <v>Rara vez</v>
      </c>
      <c r="BJ77" s="365">
        <f>IF(BI77="","",IF(BI77="Rara vez",0.2,IF(BI77="Improbable",0.4,IF(BI77="Posible",0.6,IF(BI77="Probable",0.8,IF(BI77="Casi seguro",1,))))))</f>
        <v>0.2</v>
      </c>
      <c r="BK77" s="360" t="str">
        <f>IFERROR(IF(AG77=5,"Moderado",IF(AG77=10,"Mayor",IF(AG77=20,"Catastrófico",0))),"")</f>
        <v>Mayor</v>
      </c>
      <c r="BL77" s="365">
        <f>IF(AH77="","",IF(AH77="Moderado",0.6,IF(AH77="Mayor",0.8,IF(AH77="Catastrófico",1,))))</f>
        <v>0.8</v>
      </c>
      <c r="BM77" s="360" t="str">
        <f>IF(OR(AND(KBI77="Rara vez",BK77="Moderado"),AND(BI77="Improbable",BK77="Moderado")),"Moderado",IF(OR(AND(BI77="Rara vez",BK77="Mayor"),AND(BI77="Improbable",BK77="Mayor"),AND(BI77="Posible",BK77="Moderado"),AND(BI77="Probable",BK77="Moderado")),"Alta",IF(OR(AND(BI77="Rara vez",BK77="Catastrófico"),AND(BI77="Improbable",BK77="Catastrófico"),AND(BI77="Posible",BK77="Catastrófico"),AND(BI77="Probable",BK77="Catastrófico"),AND(BI77="Casi seguro",BK77="Catastrófico"),AND(BI77="Posible",BK77="Moderado"),AND(BI77="Probable",BK77="Moderado"),AND(BI77="Casi seguro",BK77="Moderado"),AND(BI77="Posible",BK77="Mayor"),AND(BI77="Probable",BK77="Mayor"),AND(BI77="Casi seguro",BK77="Mayor")),"Extremo",)))</f>
        <v>Alta</v>
      </c>
      <c r="BN77" s="100" t="s">
        <v>163</v>
      </c>
      <c r="BO77" s="422" t="s">
        <v>281</v>
      </c>
      <c r="BP77" s="425" t="s">
        <v>280</v>
      </c>
      <c r="BQ77" s="425" t="s">
        <v>279</v>
      </c>
      <c r="BR77" s="425" t="s">
        <v>278</v>
      </c>
      <c r="BS77" s="425" t="s">
        <v>277</v>
      </c>
      <c r="BT77" s="419"/>
      <c r="BU77" s="419">
        <v>45657</v>
      </c>
      <c r="BV77" s="94"/>
      <c r="BW77" s="94"/>
      <c r="BX77" s="9"/>
      <c r="BY77" s="9"/>
      <c r="BZ77" s="9"/>
      <c r="CA77" s="9"/>
      <c r="CB77" s="9"/>
      <c r="CC77" s="9"/>
      <c r="CD77" s="9"/>
      <c r="CE77" s="9"/>
      <c r="CF77" s="9"/>
      <c r="CG77" s="9"/>
      <c r="CH77" s="9"/>
      <c r="CI77" s="9"/>
      <c r="CJ77" s="9"/>
      <c r="CK77" s="9"/>
      <c r="CL77" s="9"/>
      <c r="CM77" s="9"/>
      <c r="CN77" s="9"/>
      <c r="CO77" s="9"/>
      <c r="CP77" s="9"/>
      <c r="CQ77" s="9"/>
    </row>
    <row r="78" spans="1:95" ht="64.5" customHeight="1">
      <c r="A78" s="348"/>
      <c r="B78" s="348"/>
      <c r="C78" s="377"/>
      <c r="D78" s="377"/>
      <c r="E78" s="97" t="s">
        <v>276</v>
      </c>
      <c r="F78" s="348"/>
      <c r="G78" s="377"/>
      <c r="H78" s="377"/>
      <c r="I78" s="126" t="s">
        <v>150</v>
      </c>
      <c r="J78" s="410"/>
      <c r="K78" s="348"/>
      <c r="L78" s="348"/>
      <c r="M78" s="377"/>
      <c r="N78" s="377"/>
      <c r="O78" s="377"/>
      <c r="P78" s="377"/>
      <c r="Q78" s="377"/>
      <c r="R78" s="377"/>
      <c r="S78" s="377"/>
      <c r="T78" s="377"/>
      <c r="U78" s="377"/>
      <c r="V78" s="377"/>
      <c r="W78" s="377"/>
      <c r="X78" s="377"/>
      <c r="Y78" s="377"/>
      <c r="Z78" s="377"/>
      <c r="AA78" s="377"/>
      <c r="AB78" s="377"/>
      <c r="AC78" s="377"/>
      <c r="AD78" s="377"/>
      <c r="AE78" s="377"/>
      <c r="AF78" s="348"/>
      <c r="AG78" s="95">
        <f t="shared" si="36"/>
        <v>5</v>
      </c>
      <c r="AH78" s="348"/>
      <c r="AI78" s="348"/>
      <c r="AJ78" s="348"/>
      <c r="AK78" s="87">
        <v>2</v>
      </c>
      <c r="AL78" s="128" t="s">
        <v>275</v>
      </c>
      <c r="AM78" s="92" t="s">
        <v>127</v>
      </c>
      <c r="AN78" s="92">
        <f t="shared" si="29"/>
        <v>15</v>
      </c>
      <c r="AO78" s="92" t="s">
        <v>126</v>
      </c>
      <c r="AP78" s="92">
        <f t="shared" si="30"/>
        <v>15</v>
      </c>
      <c r="AQ78" s="92" t="s">
        <v>125</v>
      </c>
      <c r="AR78" s="92">
        <f t="shared" si="31"/>
        <v>15</v>
      </c>
      <c r="AS78" s="92" t="s">
        <v>124</v>
      </c>
      <c r="AT78" s="92">
        <f t="shared" si="32"/>
        <v>15</v>
      </c>
      <c r="AU78" s="92" t="s">
        <v>123</v>
      </c>
      <c r="AV78" s="92">
        <f t="shared" si="33"/>
        <v>15</v>
      </c>
      <c r="AW78" s="92" t="s">
        <v>122</v>
      </c>
      <c r="AX78" s="92">
        <f t="shared" si="34"/>
        <v>15</v>
      </c>
      <c r="AY78" s="92" t="s">
        <v>121</v>
      </c>
      <c r="AZ78" s="92">
        <f t="shared" si="35"/>
        <v>15</v>
      </c>
      <c r="BA78" s="103">
        <f>SUM(AN78,AP78,AR78,AT78,AV78,AX78,AZ78)</f>
        <v>105</v>
      </c>
      <c r="BB78" s="92" t="str">
        <f>IF(BA78&gt;=96,"Fuerte",IF(AND(BA78&gt;=86, BA78&lt;96),"Moderado",IF(BA78&lt;86,"Débil")))</f>
        <v>Fuerte</v>
      </c>
      <c r="BC78" s="92" t="s">
        <v>120</v>
      </c>
      <c r="BD78" s="92">
        <f>VALUE(IF(OR(AND(BB78="Fuerte",BC78="Fuerte")),"100",IF(OR(AND(BB78="Fuerte",BC78="Moderado"),AND(BB78="Moderado",BC78="Fuerte"),AND(BB78="Moderado",BC78="Moderado")),"50",IF(OR(AND(BB78="Fuerte",BC78="Débil"),AND(BB78="Moderado",BC78="Débil"),AND(BB78="Débil",BC78="Fuerte"),AND(BB78="Débil",BC78="Moderado"),AND(BB78="Débil",BC78="Débil")),"0",))))</f>
        <v>100</v>
      </c>
      <c r="BE78" s="100" t="str">
        <f>IF(BD78=100,"Fuerte",IF(BD78=50,"Moderado",IF(BD78=0,"Débil")))</f>
        <v>Fuerte</v>
      </c>
      <c r="BF78" s="348"/>
      <c r="BG78" s="348"/>
      <c r="BH78" s="348"/>
      <c r="BI78" s="348"/>
      <c r="BJ78" s="348"/>
      <c r="BK78" s="348"/>
      <c r="BL78" s="348"/>
      <c r="BM78" s="348"/>
      <c r="BN78" s="100" t="s">
        <v>163</v>
      </c>
      <c r="BO78" s="423"/>
      <c r="BP78" s="426"/>
      <c r="BQ78" s="426"/>
      <c r="BR78" s="426"/>
      <c r="BS78" s="426"/>
      <c r="BT78" s="420"/>
      <c r="BU78" s="420"/>
      <c r="BV78" s="94"/>
      <c r="BW78" s="94"/>
      <c r="BX78" s="9"/>
      <c r="BY78" s="9"/>
      <c r="BZ78" s="9"/>
      <c r="CA78" s="9"/>
      <c r="CB78" s="9"/>
      <c r="CC78" s="9"/>
      <c r="CD78" s="9"/>
      <c r="CE78" s="9"/>
      <c r="CF78" s="9"/>
      <c r="CG78" s="9"/>
      <c r="CH78" s="9"/>
      <c r="CI78" s="9"/>
      <c r="CJ78" s="9"/>
      <c r="CK78" s="9"/>
      <c r="CL78" s="9"/>
      <c r="CM78" s="9"/>
      <c r="CN78" s="9"/>
      <c r="CO78" s="9"/>
      <c r="CP78" s="9"/>
      <c r="CQ78" s="9"/>
    </row>
    <row r="79" spans="1:95" ht="57" customHeight="1">
      <c r="A79" s="348"/>
      <c r="B79" s="348"/>
      <c r="C79" s="377"/>
      <c r="D79" s="377"/>
      <c r="E79" s="97" t="s">
        <v>274</v>
      </c>
      <c r="F79" s="348"/>
      <c r="G79" s="377"/>
      <c r="H79" s="377"/>
      <c r="I79" s="126" t="s">
        <v>139</v>
      </c>
      <c r="J79" s="410"/>
      <c r="K79" s="348"/>
      <c r="L79" s="348"/>
      <c r="M79" s="377"/>
      <c r="N79" s="377"/>
      <c r="O79" s="377"/>
      <c r="P79" s="377"/>
      <c r="Q79" s="377"/>
      <c r="R79" s="377"/>
      <c r="S79" s="377"/>
      <c r="T79" s="377"/>
      <c r="U79" s="377"/>
      <c r="V79" s="377"/>
      <c r="W79" s="377"/>
      <c r="X79" s="377"/>
      <c r="Y79" s="377"/>
      <c r="Z79" s="377"/>
      <c r="AA79" s="377"/>
      <c r="AB79" s="377"/>
      <c r="AC79" s="377"/>
      <c r="AD79" s="377"/>
      <c r="AE79" s="377"/>
      <c r="AF79" s="348"/>
      <c r="AG79" s="95">
        <f t="shared" si="36"/>
        <v>5</v>
      </c>
      <c r="AH79" s="348"/>
      <c r="AI79" s="348"/>
      <c r="AJ79" s="348"/>
      <c r="AK79" s="87">
        <v>3</v>
      </c>
      <c r="AL79" s="127" t="s">
        <v>273</v>
      </c>
      <c r="AM79" s="92" t="s">
        <v>127</v>
      </c>
      <c r="AN79" s="92">
        <f t="shared" si="29"/>
        <v>15</v>
      </c>
      <c r="AO79" s="92" t="s">
        <v>126</v>
      </c>
      <c r="AP79" s="92">
        <f t="shared" si="30"/>
        <v>15</v>
      </c>
      <c r="AQ79" s="92" t="s">
        <v>125</v>
      </c>
      <c r="AR79" s="92">
        <f t="shared" si="31"/>
        <v>15</v>
      </c>
      <c r="AS79" s="92" t="s">
        <v>124</v>
      </c>
      <c r="AT79" s="92">
        <f t="shared" si="32"/>
        <v>15</v>
      </c>
      <c r="AU79" s="92" t="s">
        <v>123</v>
      </c>
      <c r="AV79" s="92">
        <f t="shared" si="33"/>
        <v>15</v>
      </c>
      <c r="AW79" s="92" t="s">
        <v>122</v>
      </c>
      <c r="AX79" s="92">
        <f t="shared" si="34"/>
        <v>15</v>
      </c>
      <c r="AY79" s="92" t="s">
        <v>121</v>
      </c>
      <c r="AZ79" s="92">
        <f t="shared" si="35"/>
        <v>15</v>
      </c>
      <c r="BA79" s="103">
        <f>SUM(AN79,AP79,AR79,AT79,AV79,AX79,AZ79)</f>
        <v>105</v>
      </c>
      <c r="BB79" s="92" t="str">
        <f>IF(BA79&gt;=96,"Fuerte",IF(AND(BA79&gt;=86, BA79&lt;96),"Moderado",IF(BA79&lt;86,"Débil")))</f>
        <v>Fuerte</v>
      </c>
      <c r="BC79" s="92" t="s">
        <v>120</v>
      </c>
      <c r="BD79" s="92">
        <f>VALUE(IF(OR(AND(BB79="Fuerte",BC79="Fuerte")),"100",IF(OR(AND(BB79="Fuerte",BC79="Moderado"),AND(BB79="Moderado",BC79="Fuerte"),AND(BB79="Moderado",BC79="Moderado")),"50",IF(OR(AND(BB79="Fuerte",BC79="Débil"),AND(BB79="Moderado",BC79="Débil"),AND(BB79="Débil",BC79="Fuerte"),AND(BB79="Débil",BC79="Moderado"),AND(BB79="Débil",BC79="Débil")),"0",))))</f>
        <v>100</v>
      </c>
      <c r="BE79" s="100" t="str">
        <f>IF(BD79=100,"Fuerte",IF(BD79=50,"Moderado",IF(BD79=0,"Débil")))</f>
        <v>Fuerte</v>
      </c>
      <c r="BF79" s="348"/>
      <c r="BG79" s="348"/>
      <c r="BH79" s="348"/>
      <c r="BI79" s="348"/>
      <c r="BJ79" s="348"/>
      <c r="BK79" s="348"/>
      <c r="BL79" s="348"/>
      <c r="BM79" s="348"/>
      <c r="BN79" s="100" t="s">
        <v>163</v>
      </c>
      <c r="BO79" s="424"/>
      <c r="BP79" s="427"/>
      <c r="BQ79" s="427"/>
      <c r="BR79" s="427"/>
      <c r="BS79" s="427"/>
      <c r="BT79" s="421"/>
      <c r="BU79" s="421"/>
      <c r="BV79" s="87"/>
      <c r="BW79" s="94"/>
      <c r="BX79" s="9"/>
      <c r="BY79" s="9"/>
      <c r="BZ79" s="9"/>
      <c r="CA79" s="9"/>
      <c r="CB79" s="9"/>
      <c r="CC79" s="9"/>
      <c r="CD79" s="9"/>
      <c r="CE79" s="9"/>
      <c r="CF79" s="9"/>
      <c r="CG79" s="9"/>
      <c r="CH79" s="9"/>
      <c r="CI79" s="9"/>
      <c r="CJ79" s="9"/>
      <c r="CK79" s="9"/>
      <c r="CL79" s="9"/>
      <c r="CM79" s="9"/>
      <c r="CN79" s="9"/>
      <c r="CO79" s="9"/>
      <c r="CP79" s="9"/>
      <c r="CQ79" s="9"/>
    </row>
    <row r="80" spans="1:95" ht="42.75" customHeight="1">
      <c r="A80" s="348"/>
      <c r="B80" s="348"/>
      <c r="C80" s="377"/>
      <c r="D80" s="377"/>
      <c r="E80" s="97" t="s">
        <v>272</v>
      </c>
      <c r="F80" s="348"/>
      <c r="G80" s="377"/>
      <c r="H80" s="377"/>
      <c r="I80" s="126" t="s">
        <v>189</v>
      </c>
      <c r="J80" s="410"/>
      <c r="K80" s="348"/>
      <c r="L80" s="348"/>
      <c r="M80" s="377"/>
      <c r="N80" s="377"/>
      <c r="O80" s="377"/>
      <c r="P80" s="377"/>
      <c r="Q80" s="377"/>
      <c r="R80" s="377"/>
      <c r="S80" s="377"/>
      <c r="T80" s="377"/>
      <c r="U80" s="377"/>
      <c r="V80" s="377"/>
      <c r="W80" s="377"/>
      <c r="X80" s="377"/>
      <c r="Y80" s="377"/>
      <c r="Z80" s="377"/>
      <c r="AA80" s="377"/>
      <c r="AB80" s="377"/>
      <c r="AC80" s="377"/>
      <c r="AD80" s="377"/>
      <c r="AE80" s="377"/>
      <c r="AF80" s="348"/>
      <c r="AG80" s="95">
        <f t="shared" si="36"/>
        <v>5</v>
      </c>
      <c r="AH80" s="348"/>
      <c r="AI80" s="348"/>
      <c r="AJ80" s="348"/>
      <c r="AK80" s="87">
        <v>4</v>
      </c>
      <c r="AL80" s="93" t="s">
        <v>157</v>
      </c>
      <c r="AM80" s="92"/>
      <c r="AN80" s="92" t="str">
        <f t="shared" si="29"/>
        <v/>
      </c>
      <c r="AO80" s="92"/>
      <c r="AP80" s="92" t="str">
        <f t="shared" si="30"/>
        <v/>
      </c>
      <c r="AQ80" s="92"/>
      <c r="AR80" s="92" t="str">
        <f t="shared" si="31"/>
        <v/>
      </c>
      <c r="AS80" s="92"/>
      <c r="AT80" s="92" t="str">
        <f t="shared" si="32"/>
        <v/>
      </c>
      <c r="AU80" s="92"/>
      <c r="AV80" s="92" t="str">
        <f t="shared" si="33"/>
        <v/>
      </c>
      <c r="AW80" s="92"/>
      <c r="AX80" s="92" t="str">
        <f t="shared" si="34"/>
        <v/>
      </c>
      <c r="AY80" s="92"/>
      <c r="AZ80" s="92" t="str">
        <f t="shared" si="35"/>
        <v/>
      </c>
      <c r="BA80" s="103"/>
      <c r="BB80" s="92"/>
      <c r="BC80" s="92"/>
      <c r="BD80" s="92"/>
      <c r="BE80" s="100"/>
      <c r="BF80" s="348"/>
      <c r="BG80" s="348"/>
      <c r="BH80" s="348"/>
      <c r="BI80" s="348"/>
      <c r="BJ80" s="348"/>
      <c r="BK80" s="348"/>
      <c r="BL80" s="348"/>
      <c r="BM80" s="348"/>
      <c r="BN80" s="100"/>
      <c r="BO80" s="87"/>
      <c r="BP80" s="87"/>
      <c r="BQ80" s="87"/>
      <c r="BR80" s="87"/>
      <c r="BS80" s="87"/>
      <c r="BT80" s="125"/>
      <c r="BU80" s="125"/>
      <c r="BV80" s="87"/>
      <c r="BW80" s="94"/>
      <c r="BX80" s="9"/>
      <c r="BY80" s="9"/>
      <c r="BZ80" s="9"/>
      <c r="CA80" s="9"/>
      <c r="CB80" s="9"/>
      <c r="CC80" s="9"/>
      <c r="CD80" s="9"/>
      <c r="CE80" s="9"/>
      <c r="CF80" s="9"/>
      <c r="CG80" s="9"/>
      <c r="CH80" s="9"/>
      <c r="CI80" s="9"/>
      <c r="CJ80" s="9"/>
      <c r="CK80" s="9"/>
      <c r="CL80" s="9"/>
      <c r="CM80" s="9"/>
      <c r="CN80" s="9"/>
      <c r="CO80" s="9"/>
      <c r="CP80" s="9"/>
      <c r="CQ80" s="9"/>
    </row>
    <row r="81" spans="1:95" ht="49.5" customHeight="1">
      <c r="A81" s="348"/>
      <c r="B81" s="348"/>
      <c r="C81" s="377"/>
      <c r="D81" s="377"/>
      <c r="E81" s="97"/>
      <c r="F81" s="348"/>
      <c r="G81" s="377"/>
      <c r="H81" s="377"/>
      <c r="I81" s="121"/>
      <c r="J81" s="410"/>
      <c r="K81" s="348"/>
      <c r="L81" s="348"/>
      <c r="M81" s="377"/>
      <c r="N81" s="377"/>
      <c r="O81" s="377"/>
      <c r="P81" s="377"/>
      <c r="Q81" s="377"/>
      <c r="R81" s="377"/>
      <c r="S81" s="377"/>
      <c r="T81" s="377"/>
      <c r="U81" s="377"/>
      <c r="V81" s="377"/>
      <c r="W81" s="377"/>
      <c r="X81" s="377"/>
      <c r="Y81" s="377"/>
      <c r="Z81" s="377"/>
      <c r="AA81" s="377"/>
      <c r="AB81" s="377"/>
      <c r="AC81" s="377"/>
      <c r="AD81" s="377"/>
      <c r="AE81" s="377"/>
      <c r="AF81" s="348"/>
      <c r="AG81" s="95">
        <f t="shared" si="36"/>
        <v>5</v>
      </c>
      <c r="AH81" s="348"/>
      <c r="AI81" s="348"/>
      <c r="AJ81" s="348"/>
      <c r="AK81" s="87">
        <v>5</v>
      </c>
      <c r="AL81" s="93" t="s">
        <v>157</v>
      </c>
      <c r="AM81" s="92"/>
      <c r="AN81" s="92" t="str">
        <f t="shared" si="29"/>
        <v/>
      </c>
      <c r="AO81" s="92"/>
      <c r="AP81" s="92" t="str">
        <f t="shared" si="30"/>
        <v/>
      </c>
      <c r="AQ81" s="92"/>
      <c r="AR81" s="92" t="str">
        <f t="shared" si="31"/>
        <v/>
      </c>
      <c r="AS81" s="92"/>
      <c r="AT81" s="92" t="str">
        <f t="shared" si="32"/>
        <v/>
      </c>
      <c r="AU81" s="92"/>
      <c r="AV81" s="92" t="str">
        <f t="shared" si="33"/>
        <v/>
      </c>
      <c r="AW81" s="92"/>
      <c r="AX81" s="92" t="str">
        <f t="shared" si="34"/>
        <v/>
      </c>
      <c r="AY81" s="92"/>
      <c r="AZ81" s="92" t="str">
        <f t="shared" si="35"/>
        <v/>
      </c>
      <c r="BA81" s="103"/>
      <c r="BB81" s="92"/>
      <c r="BC81" s="92"/>
      <c r="BD81" s="92"/>
      <c r="BE81" s="100"/>
      <c r="BF81" s="348"/>
      <c r="BG81" s="348"/>
      <c r="BH81" s="348"/>
      <c r="BI81" s="348"/>
      <c r="BJ81" s="348"/>
      <c r="BK81" s="348"/>
      <c r="BL81" s="348"/>
      <c r="BM81" s="348"/>
      <c r="BN81" s="100"/>
      <c r="BO81" s="87"/>
      <c r="BP81" s="87"/>
      <c r="BQ81" s="87"/>
      <c r="BR81" s="87"/>
      <c r="BS81" s="87"/>
      <c r="BT81" s="125"/>
      <c r="BU81" s="125"/>
      <c r="BV81" s="87"/>
      <c r="BW81" s="94"/>
      <c r="BX81" s="9"/>
      <c r="BY81" s="9"/>
      <c r="BZ81" s="9"/>
      <c r="CA81" s="9"/>
      <c r="CB81" s="9"/>
      <c r="CC81" s="9"/>
      <c r="CD81" s="9"/>
      <c r="CE81" s="9"/>
      <c r="CF81" s="9"/>
      <c r="CG81" s="9"/>
      <c r="CH81" s="9"/>
      <c r="CI81" s="9"/>
      <c r="CJ81" s="9"/>
      <c r="CK81" s="9"/>
      <c r="CL81" s="9"/>
      <c r="CM81" s="9"/>
      <c r="CN81" s="9"/>
      <c r="CO81" s="9"/>
      <c r="CP81" s="9"/>
      <c r="CQ81" s="9"/>
    </row>
    <row r="82" spans="1:95" ht="49.5" customHeight="1">
      <c r="A82" s="366">
        <v>21</v>
      </c>
      <c r="B82" s="366" t="s">
        <v>271</v>
      </c>
      <c r="C82" s="407" t="s">
        <v>270</v>
      </c>
      <c r="D82" s="407" t="s">
        <v>269</v>
      </c>
      <c r="E82" s="124" t="s">
        <v>268</v>
      </c>
      <c r="F82" s="124" t="s">
        <v>267</v>
      </c>
      <c r="G82" s="366" t="s">
        <v>266</v>
      </c>
      <c r="H82" s="366" t="s">
        <v>166</v>
      </c>
      <c r="I82" s="121" t="s">
        <v>139</v>
      </c>
      <c r="J82" s="366">
        <v>1</v>
      </c>
      <c r="K82" s="345" t="str">
        <f>IF(J82&lt;=0,"",IF(J82=1,"Rara vez",IF(J82=2,"Improbable",IF(J82=3,"Posible",IF(J82=4,"Probable",IF(J82=5,"Casi Seguro"))))))</f>
        <v>Rara vez</v>
      </c>
      <c r="L82" s="365">
        <f>IF(K82="","",IF(K82="Rara vez",0.2,IF(K82="Improbable",0.4,IF(K82="Posible",0.6,IF(K82="Probable",0.8,IF(K82="Casi seguro",1,))))))</f>
        <v>0.2</v>
      </c>
      <c r="M82" s="407" t="s">
        <v>130</v>
      </c>
      <c r="N82" s="407" t="s">
        <v>130</v>
      </c>
      <c r="O82" s="407" t="s">
        <v>130</v>
      </c>
      <c r="P82" s="407" t="s">
        <v>130</v>
      </c>
      <c r="Q82" s="407" t="s">
        <v>130</v>
      </c>
      <c r="R82" s="407" t="s">
        <v>130</v>
      </c>
      <c r="S82" s="407" t="s">
        <v>129</v>
      </c>
      <c r="T82" s="407" t="s">
        <v>130</v>
      </c>
      <c r="U82" s="407" t="s">
        <v>129</v>
      </c>
      <c r="V82" s="407" t="s">
        <v>130</v>
      </c>
      <c r="W82" s="407" t="s">
        <v>130</v>
      </c>
      <c r="X82" s="407" t="s">
        <v>130</v>
      </c>
      <c r="Y82" s="407" t="s">
        <v>130</v>
      </c>
      <c r="Z82" s="407" t="s">
        <v>130</v>
      </c>
      <c r="AA82" s="407" t="s">
        <v>130</v>
      </c>
      <c r="AB82" s="407" t="s">
        <v>129</v>
      </c>
      <c r="AC82" s="407" t="s">
        <v>130</v>
      </c>
      <c r="AD82" s="407" t="s">
        <v>129</v>
      </c>
      <c r="AE82" s="407" t="s">
        <v>129</v>
      </c>
      <c r="AF82" s="367">
        <f>IF(AB82="Si","19",COUNTIF(M82:AE83,"si"))</f>
        <v>14</v>
      </c>
      <c r="AG82" s="95">
        <f t="shared" si="36"/>
        <v>20</v>
      </c>
      <c r="AH82" s="345" t="str">
        <f>IF(AG82=5,"Moderado",IF(AG82=10,"Mayor",IF(AG82=20,"Catastrófico",0)))</f>
        <v>Catastrófico</v>
      </c>
      <c r="AI82" s="365">
        <f>IF(AH82="","",IF(AH82="Leve",0.2,IF(AH82="Menor",0.4,IF(AH82="Moderado",0.6,IF(AH82="Mayor",0.8,IF(AH82="Catastrófico",1,))))))</f>
        <v>1</v>
      </c>
      <c r="AJ82" s="345" t="str">
        <f>IF(OR(AND(K82="Rara vez",AH82="Moderado"),AND(K82="Improbable",AH82="Moderado")),"Moderado",IF(OR(AND(K82="Rara vez",AH82="Mayor"),AND(K82="Improbable",AH82="Mayor"),AND(K82="Posible",AH82="Moderado"),AND(K82="Probable",AH82="Moderado")),"Alta",IF(OR(AND(K82="Rara vez",AH82="Catastrófico"),AND(K82="Improbable",AH82="Catastrófico"),AND(K82="Posible",AH82="Catastrófico"),AND(K82="Probable",AH82="Catastrófico"),AND(K82="Casi seguro",AH82="Catastrófico"),AND(K82="Posible",AH82="Moderado"),AND(K82="Probable",AH82="Moderado"),AND(K82="Casi seguro",AH82="Moderado"),AND(K82="Posible",AH82="Mayor"),AND(K82="Probable",AH82="Mayor"),AND(K82="Casi seguro",AH82="Mayor")),"Extremo",)))</f>
        <v>Extremo</v>
      </c>
      <c r="AK82" s="87">
        <v>1</v>
      </c>
      <c r="AL82" s="120" t="s">
        <v>265</v>
      </c>
      <c r="AM82" s="92" t="s">
        <v>127</v>
      </c>
      <c r="AN82" s="92">
        <f t="shared" si="29"/>
        <v>15</v>
      </c>
      <c r="AO82" s="92" t="s">
        <v>126</v>
      </c>
      <c r="AP82" s="92">
        <f t="shared" si="30"/>
        <v>15</v>
      </c>
      <c r="AQ82" s="92" t="s">
        <v>125</v>
      </c>
      <c r="AR82" s="92">
        <f t="shared" si="31"/>
        <v>15</v>
      </c>
      <c r="AS82" s="92" t="s">
        <v>124</v>
      </c>
      <c r="AT82" s="92">
        <f t="shared" si="32"/>
        <v>15</v>
      </c>
      <c r="AU82" s="92" t="s">
        <v>123</v>
      </c>
      <c r="AV82" s="92">
        <f t="shared" si="33"/>
        <v>15</v>
      </c>
      <c r="AW82" s="92" t="s">
        <v>122</v>
      </c>
      <c r="AX82" s="92">
        <f t="shared" si="34"/>
        <v>15</v>
      </c>
      <c r="AY82" s="92" t="s">
        <v>121</v>
      </c>
      <c r="AZ82" s="92">
        <f t="shared" si="35"/>
        <v>15</v>
      </c>
      <c r="BA82" s="103">
        <f t="shared" ref="BA82:BA88" si="37">SUM(AN82,AP82,AR82,AT82,AV82,AX82,AZ82)</f>
        <v>105</v>
      </c>
      <c r="BB82" s="92" t="str">
        <f t="shared" ref="BB82:BB88" si="38">IF(BA82&gt;=96,"Fuerte",IF(AND(BA82&gt;=86, BA82&lt;96),"Moderado",IF(BA82&lt;86,"Débil")))</f>
        <v>Fuerte</v>
      </c>
      <c r="BC82" s="92" t="s">
        <v>120</v>
      </c>
      <c r="BD82" s="92">
        <f t="shared" ref="BD82:BD88" si="39">VALUE(IF(OR(AND(BB82="Fuerte",BC82="Fuerte")),"100",IF(OR(AND(BB82="Fuerte",BC82="Moderado"),AND(BB82="Moderado",BC82="Fuerte"),AND(BB82="Moderado",BC82="Moderado")),"50",IF(OR(AND(BB82="Fuerte",BC82="Débil"),AND(BB82="Moderado",BC82="Débil"),AND(BB82="Débil",BC82="Fuerte"),AND(BB82="Débil",BC82="Moderado"),AND(BB82="Débil",BC82="Débil")),"0",))))</f>
        <v>100</v>
      </c>
      <c r="BE82" s="100" t="str">
        <f t="shared" ref="BE82:BE88" si="40">IF(BD82=100,"Fuerte",IF(BD82=50,"Moderado",IF(BD82=0,"Débil")))</f>
        <v>Fuerte</v>
      </c>
      <c r="BF82" s="374">
        <f>AVERAGE(BD82:BD83)</f>
        <v>100</v>
      </c>
      <c r="BG82" s="374" t="str">
        <f>IF(BF82=100,"Fuerte",IF(AND(BF82&lt;=99, BF82&gt;=50),"Moderado",IF(BF82&lt;50,"Débil")))</f>
        <v>Fuerte</v>
      </c>
      <c r="BH82" s="360">
        <f>IF(BG82="Fuerte",(J82-2),IF(BG82="Moderado",(J82-1), IF(BG82="Débil",((J82-0)))))</f>
        <v>-1</v>
      </c>
      <c r="BI82" s="360" t="str">
        <f>IF(BH82&lt;=0,"Rara vez",IF(BH82=1,"Rara vez",IF(BH82=2,"Improbable",IF(BH82=3,"Posible",IF(BH82=4,"Probable",IF(BH82=5,"Casi Seguro"))))))</f>
        <v>Rara vez</v>
      </c>
      <c r="BJ82" s="365">
        <f>IF(BI82="","",IF(BI82="Rara vez",0.2,IF(BI82="Improbable",0.4,IF(BI82="Posible",0.6,IF(BI82="Probable",0.8,IF(BI82="Casi seguro",1,))))))</f>
        <v>0.2</v>
      </c>
      <c r="BK82" s="360" t="str">
        <f>IFERROR(IF(AG82=5,"Moderado",IF(AG82=10,"Mayor",IF(AG82=20,"Catastrófico",0))),"")</f>
        <v>Catastrófico</v>
      </c>
      <c r="BL82" s="365">
        <f>IF(AH82="","",IF(AH82="Moderado",0.6,IF(AH82="Mayor",0.8,IF(AH82="Catastrófico",1,))))</f>
        <v>1</v>
      </c>
      <c r="BM82" s="360" t="str">
        <f>IF(OR(AND(KBI82="Rara vez",BK82="Moderado"),AND(BI82="Improbable",BK82="Moderado")),"Moderado",IF(OR(AND(BI82="Rara vez",BK82="Mayor"),AND(BI82="Improbable",BK82="Mayor"),AND(BI82="Posible",BK82="Moderado"),AND(BI82="Probable",BK82="Moderado")),"Alta",IF(OR(AND(BI82="Rara vez",BK82="Catastrófico"),AND(BI82="Improbable",BK82="Catastrófico"),AND(BI82="Posible",BK82="Catastrófico"),AND(BI82="Probable",BK82="Catastrófico"),AND(BI82="Casi seguro",BK82="Catastrófico"),AND(BI82="Posible",BK82="Moderado"),AND(BI82="Probable",BK82="Moderado"),AND(BI82="Casi seguro",BK82="Moderado"),AND(BI82="Posible",BK82="Mayor"),AND(BI82="Probable",BK82="Mayor"),AND(BI82="Casi seguro",BK82="Mayor")),"Extremo",)))</f>
        <v>Extremo</v>
      </c>
      <c r="BN82" s="100" t="s">
        <v>163</v>
      </c>
      <c r="BO82" s="118" t="s">
        <v>264</v>
      </c>
      <c r="BP82" s="118" t="s">
        <v>263</v>
      </c>
      <c r="BQ82" s="118" t="s">
        <v>262</v>
      </c>
      <c r="BR82" s="118" t="s">
        <v>47</v>
      </c>
      <c r="BS82" s="118" t="s">
        <v>243</v>
      </c>
      <c r="BT82" s="117"/>
      <c r="BU82" s="117">
        <v>45291</v>
      </c>
      <c r="BV82" s="87"/>
      <c r="BW82" s="87"/>
      <c r="BX82" s="9"/>
      <c r="BY82" s="9"/>
      <c r="BZ82" s="9"/>
      <c r="CA82" s="9"/>
      <c r="CB82" s="9"/>
      <c r="CC82" s="9"/>
      <c r="CD82" s="9"/>
      <c r="CE82" s="9"/>
      <c r="CF82" s="9"/>
      <c r="CG82" s="9"/>
      <c r="CH82" s="9"/>
      <c r="CI82" s="9"/>
      <c r="CJ82" s="9"/>
      <c r="CK82" s="9"/>
      <c r="CL82" s="9"/>
      <c r="CM82" s="9"/>
      <c r="CN82" s="9"/>
      <c r="CO82" s="9"/>
      <c r="CP82" s="9"/>
      <c r="CQ82" s="9"/>
    </row>
    <row r="83" spans="1:95" ht="49.5" customHeight="1">
      <c r="A83" s="348"/>
      <c r="B83" s="348"/>
      <c r="C83" s="377"/>
      <c r="D83" s="377"/>
      <c r="E83" s="124" t="s">
        <v>261</v>
      </c>
      <c r="F83" s="124"/>
      <c r="G83" s="348"/>
      <c r="H83" s="348"/>
      <c r="I83" s="121" t="s">
        <v>150</v>
      </c>
      <c r="J83" s="368"/>
      <c r="K83" s="348"/>
      <c r="L83" s="348"/>
      <c r="M83" s="377"/>
      <c r="N83" s="377"/>
      <c r="O83" s="377"/>
      <c r="P83" s="377"/>
      <c r="Q83" s="377"/>
      <c r="R83" s="377"/>
      <c r="S83" s="377"/>
      <c r="T83" s="377"/>
      <c r="U83" s="377"/>
      <c r="V83" s="377"/>
      <c r="W83" s="377"/>
      <c r="X83" s="377"/>
      <c r="Y83" s="377"/>
      <c r="Z83" s="377"/>
      <c r="AA83" s="377"/>
      <c r="AB83" s="377"/>
      <c r="AC83" s="377"/>
      <c r="AD83" s="377"/>
      <c r="AE83" s="377"/>
      <c r="AF83" s="348"/>
      <c r="AG83" s="95">
        <f t="shared" si="36"/>
        <v>5</v>
      </c>
      <c r="AH83" s="348"/>
      <c r="AI83" s="348"/>
      <c r="AJ83" s="348"/>
      <c r="AK83" s="87">
        <v>2</v>
      </c>
      <c r="AL83" s="120" t="s">
        <v>260</v>
      </c>
      <c r="AM83" s="92" t="s">
        <v>127</v>
      </c>
      <c r="AN83" s="92">
        <f t="shared" si="29"/>
        <v>15</v>
      </c>
      <c r="AO83" s="92" t="s">
        <v>126</v>
      </c>
      <c r="AP83" s="92">
        <f t="shared" si="30"/>
        <v>15</v>
      </c>
      <c r="AQ83" s="92" t="s">
        <v>125</v>
      </c>
      <c r="AR83" s="92">
        <f t="shared" si="31"/>
        <v>15</v>
      </c>
      <c r="AS83" s="92" t="s">
        <v>124</v>
      </c>
      <c r="AT83" s="92">
        <f t="shared" si="32"/>
        <v>15</v>
      </c>
      <c r="AU83" s="92" t="s">
        <v>123</v>
      </c>
      <c r="AV83" s="92">
        <f t="shared" si="33"/>
        <v>15</v>
      </c>
      <c r="AW83" s="92" t="s">
        <v>122</v>
      </c>
      <c r="AX83" s="92">
        <f t="shared" si="34"/>
        <v>15</v>
      </c>
      <c r="AY83" s="92" t="s">
        <v>121</v>
      </c>
      <c r="AZ83" s="92">
        <f t="shared" si="35"/>
        <v>15</v>
      </c>
      <c r="BA83" s="103">
        <f t="shared" si="37"/>
        <v>105</v>
      </c>
      <c r="BB83" s="92" t="str">
        <f t="shared" si="38"/>
        <v>Fuerte</v>
      </c>
      <c r="BC83" s="92" t="s">
        <v>120</v>
      </c>
      <c r="BD83" s="92">
        <f t="shared" si="39"/>
        <v>100</v>
      </c>
      <c r="BE83" s="100" t="str">
        <f t="shared" si="40"/>
        <v>Fuerte</v>
      </c>
      <c r="BF83" s="348"/>
      <c r="BG83" s="348"/>
      <c r="BH83" s="348"/>
      <c r="BI83" s="348"/>
      <c r="BJ83" s="348"/>
      <c r="BK83" s="348"/>
      <c r="BL83" s="348"/>
      <c r="BM83" s="348"/>
      <c r="BN83" s="100" t="s">
        <v>212</v>
      </c>
      <c r="BO83" s="118" t="s">
        <v>259</v>
      </c>
      <c r="BP83" s="118" t="s">
        <v>258</v>
      </c>
      <c r="BQ83" s="118" t="s">
        <v>257</v>
      </c>
      <c r="BR83" s="118" t="s">
        <v>47</v>
      </c>
      <c r="BS83" s="118" t="s">
        <v>243</v>
      </c>
      <c r="BT83" s="117"/>
      <c r="BU83" s="117">
        <v>45291</v>
      </c>
      <c r="BV83" s="87"/>
      <c r="BW83" s="87"/>
      <c r="BX83" s="9"/>
      <c r="BY83" s="9"/>
      <c r="BZ83" s="9"/>
      <c r="CA83" s="9"/>
      <c r="CB83" s="9"/>
      <c r="CC83" s="9"/>
      <c r="CD83" s="9"/>
      <c r="CE83" s="9"/>
      <c r="CF83" s="9"/>
      <c r="CG83" s="9"/>
      <c r="CH83" s="9"/>
      <c r="CI83" s="9"/>
      <c r="CJ83" s="9"/>
      <c r="CK83" s="9"/>
      <c r="CL83" s="9"/>
      <c r="CM83" s="9"/>
      <c r="CN83" s="9"/>
      <c r="CO83" s="9"/>
      <c r="CP83" s="9"/>
      <c r="CQ83" s="9"/>
    </row>
    <row r="84" spans="1:95" ht="49.5" customHeight="1">
      <c r="A84" s="348"/>
      <c r="B84" s="348"/>
      <c r="C84" s="377"/>
      <c r="D84" s="377"/>
      <c r="E84" s="124" t="s">
        <v>256</v>
      </c>
      <c r="F84" s="123"/>
      <c r="G84" s="348"/>
      <c r="H84" s="348"/>
      <c r="I84" s="121" t="s">
        <v>140</v>
      </c>
      <c r="J84" s="368"/>
      <c r="K84" s="348"/>
      <c r="L84" s="348"/>
      <c r="M84" s="377"/>
      <c r="N84" s="377"/>
      <c r="O84" s="377"/>
      <c r="P84" s="377"/>
      <c r="Q84" s="377"/>
      <c r="R84" s="377"/>
      <c r="S84" s="377"/>
      <c r="T84" s="377"/>
      <c r="U84" s="377"/>
      <c r="V84" s="377"/>
      <c r="W84" s="377"/>
      <c r="X84" s="377"/>
      <c r="Y84" s="377"/>
      <c r="Z84" s="377"/>
      <c r="AA84" s="377"/>
      <c r="AB84" s="377"/>
      <c r="AC84" s="377"/>
      <c r="AD84" s="377"/>
      <c r="AE84" s="377"/>
      <c r="AF84" s="348"/>
      <c r="AG84" s="95">
        <f t="shared" si="36"/>
        <v>5</v>
      </c>
      <c r="AH84" s="348"/>
      <c r="AI84" s="348"/>
      <c r="AJ84" s="348"/>
      <c r="AK84" s="87">
        <v>3</v>
      </c>
      <c r="AL84" s="120" t="s">
        <v>255</v>
      </c>
      <c r="AM84" s="92" t="s">
        <v>127</v>
      </c>
      <c r="AN84" s="92">
        <f t="shared" si="29"/>
        <v>15</v>
      </c>
      <c r="AO84" s="92" t="s">
        <v>126</v>
      </c>
      <c r="AP84" s="92">
        <f t="shared" si="30"/>
        <v>15</v>
      </c>
      <c r="AQ84" s="92" t="s">
        <v>125</v>
      </c>
      <c r="AR84" s="92">
        <f t="shared" si="31"/>
        <v>15</v>
      </c>
      <c r="AS84" s="92" t="s">
        <v>124</v>
      </c>
      <c r="AT84" s="92">
        <f t="shared" si="32"/>
        <v>15</v>
      </c>
      <c r="AU84" s="92" t="s">
        <v>123</v>
      </c>
      <c r="AV84" s="92">
        <f t="shared" si="33"/>
        <v>15</v>
      </c>
      <c r="AW84" s="92" t="s">
        <v>122</v>
      </c>
      <c r="AX84" s="92">
        <f t="shared" si="34"/>
        <v>15</v>
      </c>
      <c r="AY84" s="92" t="s">
        <v>121</v>
      </c>
      <c r="AZ84" s="92">
        <f t="shared" si="35"/>
        <v>15</v>
      </c>
      <c r="BA84" s="103">
        <f t="shared" si="37"/>
        <v>105</v>
      </c>
      <c r="BB84" s="92" t="str">
        <f t="shared" si="38"/>
        <v>Fuerte</v>
      </c>
      <c r="BC84" s="92" t="s">
        <v>120</v>
      </c>
      <c r="BD84" s="92">
        <f t="shared" si="39"/>
        <v>100</v>
      </c>
      <c r="BE84" s="100" t="str">
        <f t="shared" si="40"/>
        <v>Fuerte</v>
      </c>
      <c r="BF84" s="348"/>
      <c r="BG84" s="348"/>
      <c r="BH84" s="348"/>
      <c r="BI84" s="348"/>
      <c r="BJ84" s="348"/>
      <c r="BK84" s="348"/>
      <c r="BL84" s="348"/>
      <c r="BM84" s="348"/>
      <c r="BN84" s="100" t="s">
        <v>163</v>
      </c>
      <c r="BO84" s="118" t="s">
        <v>254</v>
      </c>
      <c r="BP84" s="118" t="s">
        <v>253</v>
      </c>
      <c r="BQ84" s="118" t="s">
        <v>252</v>
      </c>
      <c r="BR84" s="118" t="s">
        <v>47</v>
      </c>
      <c r="BS84" s="118" t="s">
        <v>243</v>
      </c>
      <c r="BT84" s="117"/>
      <c r="BU84" s="117">
        <v>45291</v>
      </c>
      <c r="BV84" s="87"/>
      <c r="BW84" s="87"/>
      <c r="BX84" s="9"/>
      <c r="BY84" s="9"/>
      <c r="BZ84" s="9"/>
      <c r="CA84" s="9"/>
      <c r="CB84" s="9"/>
      <c r="CC84" s="9"/>
      <c r="CD84" s="9"/>
      <c r="CE84" s="9"/>
      <c r="CF84" s="9"/>
      <c r="CG84" s="9"/>
      <c r="CH84" s="9"/>
      <c r="CI84" s="9"/>
      <c r="CJ84" s="9"/>
      <c r="CK84" s="9"/>
      <c r="CL84" s="9"/>
      <c r="CM84" s="9"/>
      <c r="CN84" s="9"/>
      <c r="CO84" s="9"/>
      <c r="CP84" s="9"/>
      <c r="CQ84" s="9"/>
    </row>
    <row r="85" spans="1:95" ht="49.5" customHeight="1">
      <c r="A85" s="348"/>
      <c r="B85" s="348"/>
      <c r="C85" s="377"/>
      <c r="D85" s="377"/>
      <c r="E85" s="97"/>
      <c r="F85" s="97"/>
      <c r="G85" s="348"/>
      <c r="H85" s="348"/>
      <c r="I85" s="121" t="s">
        <v>131</v>
      </c>
      <c r="J85" s="368"/>
      <c r="K85" s="348"/>
      <c r="L85" s="348"/>
      <c r="M85" s="377"/>
      <c r="N85" s="377"/>
      <c r="O85" s="377"/>
      <c r="P85" s="377"/>
      <c r="Q85" s="377"/>
      <c r="R85" s="377"/>
      <c r="S85" s="377"/>
      <c r="T85" s="377"/>
      <c r="U85" s="377"/>
      <c r="V85" s="377"/>
      <c r="W85" s="377"/>
      <c r="X85" s="377"/>
      <c r="Y85" s="377"/>
      <c r="Z85" s="377"/>
      <c r="AA85" s="377"/>
      <c r="AB85" s="377"/>
      <c r="AC85" s="377"/>
      <c r="AD85" s="377"/>
      <c r="AE85" s="377"/>
      <c r="AF85" s="348"/>
      <c r="AG85" s="95">
        <f t="shared" si="36"/>
        <v>5</v>
      </c>
      <c r="AH85" s="348"/>
      <c r="AI85" s="348"/>
      <c r="AJ85" s="348"/>
      <c r="AK85" s="87">
        <v>4</v>
      </c>
      <c r="AL85" s="120" t="s">
        <v>251</v>
      </c>
      <c r="AM85" s="92" t="s">
        <v>127</v>
      </c>
      <c r="AN85" s="92">
        <f t="shared" si="29"/>
        <v>15</v>
      </c>
      <c r="AO85" s="92" t="s">
        <v>126</v>
      </c>
      <c r="AP85" s="92">
        <f t="shared" si="30"/>
        <v>15</v>
      </c>
      <c r="AQ85" s="92" t="s">
        <v>125</v>
      </c>
      <c r="AR85" s="92">
        <f t="shared" si="31"/>
        <v>15</v>
      </c>
      <c r="AS85" s="92" t="s">
        <v>164</v>
      </c>
      <c r="AT85" s="92">
        <f t="shared" si="32"/>
        <v>10</v>
      </c>
      <c r="AU85" s="92" t="s">
        <v>123</v>
      </c>
      <c r="AV85" s="92">
        <f t="shared" si="33"/>
        <v>15</v>
      </c>
      <c r="AW85" s="92" t="s">
        <v>122</v>
      </c>
      <c r="AX85" s="92">
        <f t="shared" si="34"/>
        <v>15</v>
      </c>
      <c r="AY85" s="92" t="s">
        <v>121</v>
      </c>
      <c r="AZ85" s="92">
        <f t="shared" si="35"/>
        <v>15</v>
      </c>
      <c r="BA85" s="103">
        <f t="shared" si="37"/>
        <v>100</v>
      </c>
      <c r="BB85" s="92" t="str">
        <f t="shared" si="38"/>
        <v>Fuerte</v>
      </c>
      <c r="BC85" s="92" t="s">
        <v>120</v>
      </c>
      <c r="BD85" s="92">
        <f t="shared" si="39"/>
        <v>100</v>
      </c>
      <c r="BE85" s="100" t="str">
        <f t="shared" si="40"/>
        <v>Fuerte</v>
      </c>
      <c r="BF85" s="348"/>
      <c r="BG85" s="348"/>
      <c r="BH85" s="348"/>
      <c r="BI85" s="348"/>
      <c r="BJ85" s="348"/>
      <c r="BK85" s="348"/>
      <c r="BL85" s="348"/>
      <c r="BM85" s="348"/>
      <c r="BN85" s="100" t="s">
        <v>163</v>
      </c>
      <c r="BO85" s="118" t="s">
        <v>250</v>
      </c>
      <c r="BP85" s="122" t="s">
        <v>249</v>
      </c>
      <c r="BQ85" s="122" t="s">
        <v>248</v>
      </c>
      <c r="BR85" s="118" t="s">
        <v>47</v>
      </c>
      <c r="BS85" s="118" t="s">
        <v>243</v>
      </c>
      <c r="BT85" s="117"/>
      <c r="BU85" s="117">
        <v>45291</v>
      </c>
      <c r="BV85" s="87"/>
      <c r="BW85" s="87"/>
      <c r="BX85" s="9"/>
      <c r="BY85" s="9"/>
      <c r="BZ85" s="9"/>
      <c r="CA85" s="9"/>
      <c r="CB85" s="9"/>
      <c r="CC85" s="9"/>
      <c r="CD85" s="9"/>
      <c r="CE85" s="9"/>
      <c r="CF85" s="9"/>
      <c r="CG85" s="9"/>
      <c r="CH85" s="9"/>
      <c r="CI85" s="9"/>
      <c r="CJ85" s="9"/>
      <c r="CK85" s="9"/>
      <c r="CL85" s="9"/>
      <c r="CM85" s="9"/>
      <c r="CN85" s="9"/>
      <c r="CO85" s="9"/>
      <c r="CP85" s="9"/>
      <c r="CQ85" s="9"/>
    </row>
    <row r="86" spans="1:95" ht="49.5" customHeight="1">
      <c r="A86" s="348"/>
      <c r="B86" s="348"/>
      <c r="C86" s="377"/>
      <c r="D86" s="377"/>
      <c r="E86" s="97"/>
      <c r="F86" s="97"/>
      <c r="G86" s="348"/>
      <c r="H86" s="348"/>
      <c r="I86" s="121" t="s">
        <v>189</v>
      </c>
      <c r="J86" s="368"/>
      <c r="K86" s="348"/>
      <c r="L86" s="348"/>
      <c r="M86" s="377"/>
      <c r="N86" s="377"/>
      <c r="O86" s="377"/>
      <c r="P86" s="377"/>
      <c r="Q86" s="377"/>
      <c r="R86" s="377"/>
      <c r="S86" s="377"/>
      <c r="T86" s="377"/>
      <c r="U86" s="377"/>
      <c r="V86" s="377"/>
      <c r="W86" s="377"/>
      <c r="X86" s="377"/>
      <c r="Y86" s="377"/>
      <c r="Z86" s="377"/>
      <c r="AA86" s="377"/>
      <c r="AB86" s="377"/>
      <c r="AC86" s="377"/>
      <c r="AD86" s="377"/>
      <c r="AE86" s="377"/>
      <c r="AF86" s="348"/>
      <c r="AG86" s="95">
        <f t="shared" si="36"/>
        <v>5</v>
      </c>
      <c r="AH86" s="348"/>
      <c r="AI86" s="348"/>
      <c r="AJ86" s="348"/>
      <c r="AK86" s="87">
        <v>5</v>
      </c>
      <c r="AL86" s="120" t="s">
        <v>247</v>
      </c>
      <c r="AM86" s="92" t="s">
        <v>127</v>
      </c>
      <c r="AN86" s="92">
        <f t="shared" si="29"/>
        <v>15</v>
      </c>
      <c r="AO86" s="92" t="s">
        <v>126</v>
      </c>
      <c r="AP86" s="92">
        <f t="shared" si="30"/>
        <v>15</v>
      </c>
      <c r="AQ86" s="92" t="s">
        <v>125</v>
      </c>
      <c r="AR86" s="92">
        <f t="shared" si="31"/>
        <v>15</v>
      </c>
      <c r="AS86" s="92" t="s">
        <v>164</v>
      </c>
      <c r="AT86" s="92">
        <f t="shared" si="32"/>
        <v>10</v>
      </c>
      <c r="AU86" s="92" t="s">
        <v>123</v>
      </c>
      <c r="AV86" s="92">
        <f t="shared" si="33"/>
        <v>15</v>
      </c>
      <c r="AW86" s="92" t="s">
        <v>122</v>
      </c>
      <c r="AX86" s="92">
        <f t="shared" si="34"/>
        <v>15</v>
      </c>
      <c r="AY86" s="92" t="s">
        <v>121</v>
      </c>
      <c r="AZ86" s="92">
        <f t="shared" si="35"/>
        <v>15</v>
      </c>
      <c r="BA86" s="103">
        <f t="shared" si="37"/>
        <v>100</v>
      </c>
      <c r="BB86" s="92" t="str">
        <f t="shared" si="38"/>
        <v>Fuerte</v>
      </c>
      <c r="BC86" s="92" t="s">
        <v>120</v>
      </c>
      <c r="BD86" s="92">
        <f t="shared" si="39"/>
        <v>100</v>
      </c>
      <c r="BE86" s="100" t="str">
        <f t="shared" si="40"/>
        <v>Fuerte</v>
      </c>
      <c r="BF86" s="348"/>
      <c r="BG86" s="348"/>
      <c r="BH86" s="348"/>
      <c r="BI86" s="348"/>
      <c r="BJ86" s="348"/>
      <c r="BK86" s="348"/>
      <c r="BL86" s="348"/>
      <c r="BM86" s="348"/>
      <c r="BN86" s="100" t="s">
        <v>163</v>
      </c>
      <c r="BO86" s="119" t="s">
        <v>246</v>
      </c>
      <c r="BP86" s="118" t="s">
        <v>245</v>
      </c>
      <c r="BQ86" s="118" t="s">
        <v>244</v>
      </c>
      <c r="BR86" s="118" t="s">
        <v>47</v>
      </c>
      <c r="BS86" s="118" t="s">
        <v>243</v>
      </c>
      <c r="BT86" s="117"/>
      <c r="BU86" s="117">
        <v>45291</v>
      </c>
      <c r="BV86" s="87"/>
      <c r="BW86" s="87"/>
      <c r="BX86" s="9"/>
      <c r="BY86" s="9"/>
      <c r="BZ86" s="9"/>
      <c r="CA86" s="9"/>
      <c r="CB86" s="9"/>
      <c r="CC86" s="9"/>
      <c r="CD86" s="9"/>
      <c r="CE86" s="9"/>
      <c r="CF86" s="9"/>
      <c r="CG86" s="9"/>
      <c r="CH86" s="9"/>
      <c r="CI86" s="9"/>
      <c r="CJ86" s="9"/>
      <c r="CK86" s="9"/>
      <c r="CL86" s="9"/>
      <c r="CM86" s="9"/>
      <c r="CN86" s="9"/>
      <c r="CO86" s="9"/>
      <c r="CP86" s="9"/>
      <c r="CQ86" s="9"/>
    </row>
    <row r="87" spans="1:95" ht="96" customHeight="1">
      <c r="A87" s="96">
        <v>22</v>
      </c>
      <c r="B87" s="96" t="s">
        <v>233</v>
      </c>
      <c r="C87" s="96" t="s">
        <v>242</v>
      </c>
      <c r="D87" s="96" t="s">
        <v>241</v>
      </c>
      <c r="E87" s="96" t="s">
        <v>240</v>
      </c>
      <c r="F87" s="96" t="s">
        <v>239</v>
      </c>
      <c r="G87" s="96" t="s">
        <v>238</v>
      </c>
      <c r="H87" s="96" t="s">
        <v>166</v>
      </c>
      <c r="I87" s="96" t="s">
        <v>150</v>
      </c>
      <c r="J87" s="116">
        <v>4</v>
      </c>
      <c r="K87" s="105" t="str">
        <f>IF(J87&lt;=0,"",IF(J87=1,"Rara vez",IF(J87=2,"Improbable",IF(J87=3,"Posible",IF(J87=4,"Probable",IF(J87=5,"Casi Seguro"))))))</f>
        <v>Probable</v>
      </c>
      <c r="L87" s="102">
        <f>IF(K87="","",IF(K87="Rara vez",0.2,IF(K87="Improbable",0.4,IF(K87="Posible",0.6,IF(K87="Probable",0.8,IF(K87="Casi seguro",1,))))))</f>
        <v>0.8</v>
      </c>
      <c r="M87" s="102" t="s">
        <v>130</v>
      </c>
      <c r="N87" s="102" t="s">
        <v>130</v>
      </c>
      <c r="O87" s="102" t="s">
        <v>129</v>
      </c>
      <c r="P87" s="102" t="s">
        <v>129</v>
      </c>
      <c r="Q87" s="102" t="s">
        <v>130</v>
      </c>
      <c r="R87" s="102" t="s">
        <v>129</v>
      </c>
      <c r="S87" s="102" t="s">
        <v>129</v>
      </c>
      <c r="T87" s="102" t="s">
        <v>129</v>
      </c>
      <c r="U87" s="102" t="s">
        <v>130</v>
      </c>
      <c r="V87" s="102" t="s">
        <v>129</v>
      </c>
      <c r="W87" s="102" t="s">
        <v>130</v>
      </c>
      <c r="X87" s="102" t="s">
        <v>130</v>
      </c>
      <c r="Y87" s="102" t="s">
        <v>129</v>
      </c>
      <c r="Z87" s="102" t="s">
        <v>130</v>
      </c>
      <c r="AA87" s="102" t="s">
        <v>130</v>
      </c>
      <c r="AB87" s="102" t="s">
        <v>129</v>
      </c>
      <c r="AC87" s="102" t="s">
        <v>129</v>
      </c>
      <c r="AD87" s="102" t="s">
        <v>129</v>
      </c>
      <c r="AE87" s="102" t="s">
        <v>129</v>
      </c>
      <c r="AF87" s="106">
        <f>IF(AB87="Si","19",COUNTIF(M87:AE87,"si"))</f>
        <v>8</v>
      </c>
      <c r="AG87" s="95">
        <f t="shared" si="36"/>
        <v>10</v>
      </c>
      <c r="AH87" s="105" t="str">
        <f>IF(AG87=5,"Moderado",IF(AG87=10,"Mayor",IF(AG87=20,"Catastrófico",0)))</f>
        <v>Mayor</v>
      </c>
      <c r="AI87" s="102">
        <f>IF(AH87="","",IF(AH87="Moderado",0.6,IF(AH87="Mayor",0.8,IF(AH87="Catastrófico",1,))))</f>
        <v>0.8</v>
      </c>
      <c r="AJ87" s="105" t="str">
        <f>IF(OR(AND(K87="Rara vez",AH87="Moderado"),AND(K87="Improbable",AH87="Moderado")),"Moderado",IF(OR(AND(K87="Rara vez",AH87="Mayor"),AND(K87="Improbable",AH87="Mayor"),AND(K87="Posible",AH87="Moderado"),AND(K87="Probable",AH87="Moderado")),"Alta",IF(OR(AND(K87="Rara vez",AH87="Catastrófico"),AND(K87="Improbable",AH87="Catastrófico"),AND(K87="Posible",AH87="Catastrófico"),AND(K87="Probable",AH87="Catastrófico"),AND(K87="Casi seguro",AH87="Catastrófico"),AND(K87="Posible",AH87="Moderado"),AND(K87="Probable",AH87="Moderado"),AND(K87="Casi seguro",AH87="Moderado"),AND(K87="Posible",AH87="Mayor"),AND(K87="Probable",AH87="Mayor"),AND(K87="Casi seguro",AH87="Mayor")),"Extremo",)))</f>
        <v>Extremo</v>
      </c>
      <c r="AK87" s="94">
        <v>1</v>
      </c>
      <c r="AL87" s="115" t="s">
        <v>237</v>
      </c>
      <c r="AM87" s="90" t="s">
        <v>127</v>
      </c>
      <c r="AN87" s="90">
        <f t="shared" si="29"/>
        <v>15</v>
      </c>
      <c r="AO87" s="90" t="s">
        <v>126</v>
      </c>
      <c r="AP87" s="90">
        <f t="shared" si="30"/>
        <v>15</v>
      </c>
      <c r="AQ87" s="90" t="s">
        <v>125</v>
      </c>
      <c r="AR87" s="90">
        <f t="shared" si="31"/>
        <v>15</v>
      </c>
      <c r="AS87" s="90" t="s">
        <v>124</v>
      </c>
      <c r="AT87" s="90">
        <f t="shared" si="32"/>
        <v>15</v>
      </c>
      <c r="AU87" s="90" t="s">
        <v>123</v>
      </c>
      <c r="AV87" s="90">
        <f t="shared" si="33"/>
        <v>15</v>
      </c>
      <c r="AW87" s="92" t="s">
        <v>122</v>
      </c>
      <c r="AX87" s="90">
        <f t="shared" si="34"/>
        <v>15</v>
      </c>
      <c r="AY87" s="92" t="s">
        <v>121</v>
      </c>
      <c r="AZ87" s="90">
        <f t="shared" si="35"/>
        <v>15</v>
      </c>
      <c r="BA87" s="91">
        <f t="shared" si="37"/>
        <v>105</v>
      </c>
      <c r="BB87" s="90" t="str">
        <f t="shared" si="38"/>
        <v>Fuerte</v>
      </c>
      <c r="BC87" s="90" t="s">
        <v>120</v>
      </c>
      <c r="BD87" s="90">
        <f t="shared" si="39"/>
        <v>100</v>
      </c>
      <c r="BE87" s="89" t="str">
        <f t="shared" si="40"/>
        <v>Fuerte</v>
      </c>
      <c r="BF87" s="89">
        <f>AVERAGE(BD87:BD87)</f>
        <v>100</v>
      </c>
      <c r="BG87" s="89" t="str">
        <f>IF(BF87=100,"Fuerte",IF(AND(BF87&lt;=99, BF87&gt;=50),"Moderado",IF(BF87&lt;50,"Débil")))</f>
        <v>Fuerte</v>
      </c>
      <c r="BH87" s="101">
        <f>IF(BG87="Fuerte",(J87-2),IF(BG87="Moderado",(J87-1), IF(BG87="Débil",((J87-0)))))</f>
        <v>2</v>
      </c>
      <c r="BI87" s="101" t="str">
        <f>IF(BH87&lt;=0,"",IF(BH87=1,"Rara vez",IF(BH87=2,"Improbable",IF(BH87=3,"Posible",IF(BH87=4,"Probable",IF(BH87=5,"Casi Seguro"))))))</f>
        <v>Improbable</v>
      </c>
      <c r="BJ87" s="114">
        <f>IF(BI87="","",IF(BI87="Rara vez",0.2,IF(BI87="Improbable",0.4,IF(BI87="Posible",0.6,IF(BI87="Probable",0.8,IF(BI87="Casi seguro",1,))))))</f>
        <v>0.4</v>
      </c>
      <c r="BK87" s="101" t="str">
        <f>IFERROR(IF(AG87=5,"Moderado",IF(AG87=10,"Mayor",IF(AG87=20,"Catastrófico",0))),"")</f>
        <v>Mayor</v>
      </c>
      <c r="BL87" s="114">
        <f>IF(AH87="","",IF(AH87="Moderado",0.6,IF(AH87="Mayor",0.8,IF(AH87="Catastrófico",1,))))</f>
        <v>0.8</v>
      </c>
      <c r="BM87" s="113" t="str">
        <f>IF(OR(AND(KBI87="Rara vez",BK87="Moderado"),AND(BI87="Improbable",BK87="Moderado")),"Moderado",IF(OR(AND(BI87="Rara vez",BK87="Mayor"),AND(BI87="Improbable",BK87="Mayor"),AND(BI87="Posible",BK87="Moderado"),AND(BI87="Probable",BK87="Moderado")),"Alta",IF(OR(AND(BI87="Rara vez",BK87="Catastrófico"),AND(BI87="Improbable",BK87="Catastrófico"),AND(BI87="Posible",BK87="Catastrófico"),AND(BI87="Probable",BK87="Catastrófico"),AND(BI87="Casi seguro",BK87="Catastrófico"),AND(BI87="Posible",BK87="Moderado"),AND(BI87="Probable",BK87="Moderado"),AND(BI87="Casi seguro",BK87="Moderado"),AND(BI87="Posible",BK87="Mayor"),AND(BI87="Probable",BK87="Mayor"),AND(BI87="Casi seguro",BK87="Mayor")),"Extremo",)))</f>
        <v>Alta</v>
      </c>
      <c r="BN87" s="89" t="s">
        <v>163</v>
      </c>
      <c r="BO87" s="112" t="s">
        <v>236</v>
      </c>
      <c r="BP87" s="111" t="s">
        <v>235</v>
      </c>
      <c r="BQ87" s="111" t="s">
        <v>234</v>
      </c>
      <c r="BR87" s="111" t="s">
        <v>233</v>
      </c>
      <c r="BS87" s="111" t="s">
        <v>232</v>
      </c>
      <c r="BT87" s="110" t="s">
        <v>231</v>
      </c>
      <c r="BU87" s="110" t="s">
        <v>230</v>
      </c>
      <c r="BV87" s="87"/>
      <c r="BW87" s="94"/>
      <c r="BX87" s="9"/>
      <c r="BY87" s="9"/>
      <c r="BZ87" s="9"/>
      <c r="CA87" s="9"/>
      <c r="CB87" s="9"/>
      <c r="CC87" s="9"/>
      <c r="CD87" s="9"/>
      <c r="CE87" s="9"/>
      <c r="CF87" s="9"/>
      <c r="CG87" s="9"/>
      <c r="CH87" s="9"/>
      <c r="CI87" s="9"/>
      <c r="CJ87" s="9"/>
      <c r="CK87" s="9"/>
      <c r="CL87" s="9"/>
      <c r="CM87" s="9"/>
      <c r="CN87" s="9"/>
      <c r="CO87" s="9"/>
      <c r="CP87" s="9"/>
      <c r="CQ87" s="9"/>
    </row>
    <row r="88" spans="1:95" ht="214.5">
      <c r="A88" s="366">
        <v>23</v>
      </c>
      <c r="B88" s="366" t="s">
        <v>229</v>
      </c>
      <c r="C88" s="366" t="s">
        <v>228</v>
      </c>
      <c r="D88" s="366" t="s">
        <v>227</v>
      </c>
      <c r="E88" s="97" t="s">
        <v>226</v>
      </c>
      <c r="F88" s="97" t="s">
        <v>225</v>
      </c>
      <c r="G88" s="366" t="s">
        <v>224</v>
      </c>
      <c r="H88" s="366" t="s">
        <v>166</v>
      </c>
      <c r="I88" s="54" t="s">
        <v>150</v>
      </c>
      <c r="J88" s="369">
        <v>5</v>
      </c>
      <c r="K88" s="345" t="str">
        <f>IF(J88&lt;=0,"",IF(J88=1,"Rara vez",IF(J88=2,"Improbable",IF(J88=3,"Posible",IF(J88=4,"Probable",IF(J88=5,"Casi Seguro"))))))</f>
        <v>Casi Seguro</v>
      </c>
      <c r="L88" s="365">
        <f>IF(K88="","",IF(K88="Rara vez",0.2,IF(K88="Improbable",0.4,IF(K88="Posible",0.6,IF(K88="Probable",0.8,IF(K88="Casi seguro",1,))))))</f>
        <v>1</v>
      </c>
      <c r="M88" s="405" t="s">
        <v>130</v>
      </c>
      <c r="N88" s="405" t="s">
        <v>130</v>
      </c>
      <c r="O88" s="405" t="s">
        <v>130</v>
      </c>
      <c r="P88" s="405" t="s">
        <v>130</v>
      </c>
      <c r="Q88" s="405" t="s">
        <v>130</v>
      </c>
      <c r="R88" s="405" t="s">
        <v>130</v>
      </c>
      <c r="S88" s="405" t="s">
        <v>130</v>
      </c>
      <c r="T88" s="405" t="s">
        <v>130</v>
      </c>
      <c r="U88" s="405" t="s">
        <v>130</v>
      </c>
      <c r="V88" s="405" t="s">
        <v>130</v>
      </c>
      <c r="W88" s="405" t="s">
        <v>130</v>
      </c>
      <c r="X88" s="405" t="s">
        <v>130</v>
      </c>
      <c r="Y88" s="405" t="s">
        <v>130</v>
      </c>
      <c r="Z88" s="405" t="s">
        <v>130</v>
      </c>
      <c r="AA88" s="405" t="s">
        <v>130</v>
      </c>
      <c r="AB88" s="405" t="s">
        <v>129</v>
      </c>
      <c r="AC88" s="405" t="s">
        <v>130</v>
      </c>
      <c r="AD88" s="405" t="s">
        <v>130</v>
      </c>
      <c r="AE88" s="405" t="s">
        <v>129</v>
      </c>
      <c r="AF88" s="367">
        <f>IF(AB88="Si","19",COUNTIF(M88:AE89,"si"))</f>
        <v>17</v>
      </c>
      <c r="AG88" s="95">
        <f t="shared" si="36"/>
        <v>20</v>
      </c>
      <c r="AH88" s="345" t="str">
        <f>IF(AG88=5,"Moderado",IF(AG88=10,"Mayor",IF(AG88=20,"Catastrófico",0)))</f>
        <v>Catastrófico</v>
      </c>
      <c r="AI88" s="365">
        <f>IF(AH88="","",IF(AH88="Moderado",0.6,IF(AH88="Mayor",0.8,IF(AH88="Catastrófico",1,))))</f>
        <v>1</v>
      </c>
      <c r="AJ88" s="345" t="str">
        <f>IF(OR(AND(K88="Rara vez",AH88="Moderado"),AND(K88="Improbable",AH88="Moderado")),"Moderado",IF(OR(AND(K88="Rara vez",AH88="Mayor"),AND(K88="Improbable",AH88="Mayor"),AND(K88="Posible",AH88="Moderado"),AND(K88="Probable",AH88="Moderado")),"Alta",IF(OR(AND(K88="Rara vez",AH88="Catastrófico"),AND(K88="Improbable",AH88="Catastrófico"),AND(K88="Posible",AH88="Catastrófico"),AND(K88="Probable",AH88="Catastrófico"),AND(K88="Casi seguro",AH88="Catastrófico"),AND(K88="Posible",AH88="Moderado"),AND(K88="Probable",AH88="Moderado"),AND(K88="Casi seguro",AH88="Moderado"),AND(K88="Posible",AH88="Mayor"),AND(K88="Probable",AH88="Mayor"),AND(K88="Casi seguro",AH88="Mayor")),"Extremo",)))</f>
        <v>Extremo</v>
      </c>
      <c r="AK88" s="94">
        <v>1</v>
      </c>
      <c r="AL88" s="73" t="s">
        <v>223</v>
      </c>
      <c r="AM88" s="90" t="s">
        <v>127</v>
      </c>
      <c r="AN88" s="90">
        <f t="shared" si="29"/>
        <v>15</v>
      </c>
      <c r="AO88" s="90" t="s">
        <v>126</v>
      </c>
      <c r="AP88" s="90">
        <f t="shared" si="30"/>
        <v>15</v>
      </c>
      <c r="AQ88" s="90" t="s">
        <v>125</v>
      </c>
      <c r="AR88" s="90">
        <f t="shared" si="31"/>
        <v>15</v>
      </c>
      <c r="AS88" s="90" t="s">
        <v>164</v>
      </c>
      <c r="AT88" s="90">
        <f t="shared" si="32"/>
        <v>10</v>
      </c>
      <c r="AU88" s="90" t="s">
        <v>123</v>
      </c>
      <c r="AV88" s="90">
        <f t="shared" si="33"/>
        <v>15</v>
      </c>
      <c r="AW88" s="92" t="s">
        <v>122</v>
      </c>
      <c r="AX88" s="90">
        <f t="shared" si="34"/>
        <v>15</v>
      </c>
      <c r="AY88" s="92" t="s">
        <v>121</v>
      </c>
      <c r="AZ88" s="90">
        <f t="shared" si="35"/>
        <v>15</v>
      </c>
      <c r="BA88" s="91">
        <f t="shared" si="37"/>
        <v>100</v>
      </c>
      <c r="BB88" s="90" t="str">
        <f t="shared" si="38"/>
        <v>Fuerte</v>
      </c>
      <c r="BC88" s="90" t="s">
        <v>120</v>
      </c>
      <c r="BD88" s="90">
        <f t="shared" si="39"/>
        <v>100</v>
      </c>
      <c r="BE88" s="89" t="str">
        <f t="shared" si="40"/>
        <v>Fuerte</v>
      </c>
      <c r="BF88" s="373">
        <f>AVERAGE(BD88:BD92)</f>
        <v>100</v>
      </c>
      <c r="BG88" s="373" t="str">
        <f>IF(BF88=100,"Fuerte",IF(AND(BF88&lt;=99, BF88&gt;=50),"Moderado",IF(BF88&lt;50,"Débil")))</f>
        <v>Fuerte</v>
      </c>
      <c r="BH88" s="360">
        <f>IF(BG88="Fuerte",(J88-2),IF(BG88="Moderado",(J88-1), IF(BG88="Débil",((J88-0)))))</f>
        <v>3</v>
      </c>
      <c r="BI88" s="360" t="str">
        <f>IF(BH88&lt;=0,"",IF(BH88=1,"Rara vez",IF(BH88=2,"Improbable",IF(BH88=3,"Posible",IF(BH88=4,"Probable",IF(BH88=5,"Casi Seguro"))))))</f>
        <v>Posible</v>
      </c>
      <c r="BJ88" s="371">
        <f>IF(BI88="","",IF(BI88="Rara vez",0.2,IF(BI88="Improbable",0.4,IF(BI88="Posible",0.6,IF(BI88="Probable",0.8,IF(BI88="Casi seguro",1,))))))</f>
        <v>0.6</v>
      </c>
      <c r="BK88" s="360" t="str">
        <f>IFERROR(IF(AG88=5,"Moderado",IF(AG88=10,"Mayor",IF(AG88=20,"Catastrófico",0))),"")</f>
        <v>Catastrófico</v>
      </c>
      <c r="BL88" s="371">
        <f>IF(AH88="","",IF(AH88="Moderado",0.6,IF(AH88="Mayor",0.8,IF(AH88="Catastrófico",1,))))</f>
        <v>1</v>
      </c>
      <c r="BM88" s="372" t="str">
        <f>IF(OR(AND(KBI88="Rara vez",BK88="Moderado"),AND(BI88="Improbable",BK88="Moderado")),"Moderado",IF(OR(AND(BI88="Rara vez",BK88="Mayor"),AND(BI88="Improbable",BK88="Mayor"),AND(BI88="Posible",BK88="Moderado"),AND(BI88="Probable",BK88="Moderado")),"Alta",IF(OR(AND(BI88="Rara vez",BK88="Catastrófico"),AND(BI88="Improbable",BK88="Catastrófico"),AND(BI88="Posible",BK88="Catastrófico"),AND(BI88="Probable",BK88="Catastrófico"),AND(BI88="Casi seguro",BK88="Catastrófico"),AND(BI88="Posible",BK88="Moderado"),AND(BI88="Probable",BK88="Moderado"),AND(BI88="Casi seguro",BK88="Moderado"),AND(BI88="Posible",BK88="Mayor"),AND(BI88="Probable",BK88="Mayor"),AND(BI88="Casi seguro",BK88="Mayor")),"Extremo",)))</f>
        <v>Extremo</v>
      </c>
      <c r="BN88" s="82" t="s">
        <v>163</v>
      </c>
      <c r="BO88" s="109" t="s">
        <v>222</v>
      </c>
      <c r="BP88" s="87" t="s">
        <v>221</v>
      </c>
      <c r="BQ88" s="87" t="s">
        <v>221</v>
      </c>
      <c r="BR88" s="87" t="s">
        <v>44</v>
      </c>
      <c r="BS88" s="87" t="s">
        <v>220</v>
      </c>
      <c r="BT88" s="35"/>
      <c r="BU88" s="35"/>
      <c r="BV88" s="94"/>
      <c r="BW88" s="94"/>
      <c r="BX88" s="9"/>
      <c r="BY88" s="9"/>
      <c r="BZ88" s="9"/>
      <c r="CA88" s="9"/>
      <c r="CB88" s="9"/>
      <c r="CC88" s="9"/>
      <c r="CD88" s="9"/>
      <c r="CE88" s="9"/>
      <c r="CF88" s="9"/>
      <c r="CG88" s="9"/>
      <c r="CH88" s="9"/>
      <c r="CI88" s="9"/>
      <c r="CJ88" s="9"/>
      <c r="CK88" s="9"/>
      <c r="CL88" s="9"/>
      <c r="CM88" s="9"/>
      <c r="CN88" s="9"/>
      <c r="CO88" s="9"/>
      <c r="CP88" s="9"/>
      <c r="CQ88" s="9"/>
    </row>
    <row r="89" spans="1:95" ht="49.5" customHeight="1">
      <c r="A89" s="348"/>
      <c r="B89" s="348"/>
      <c r="C89" s="348"/>
      <c r="D89" s="348"/>
      <c r="E89" s="97"/>
      <c r="F89" s="97"/>
      <c r="G89" s="390"/>
      <c r="H89" s="348"/>
      <c r="I89" s="54" t="s">
        <v>158</v>
      </c>
      <c r="J89" s="368"/>
      <c r="K89" s="348"/>
      <c r="L89" s="348"/>
      <c r="M89" s="406"/>
      <c r="N89" s="406"/>
      <c r="O89" s="406"/>
      <c r="P89" s="406"/>
      <c r="Q89" s="406"/>
      <c r="R89" s="406"/>
      <c r="S89" s="406"/>
      <c r="T89" s="406"/>
      <c r="U89" s="406"/>
      <c r="V89" s="406"/>
      <c r="W89" s="406"/>
      <c r="X89" s="406"/>
      <c r="Y89" s="406"/>
      <c r="Z89" s="406"/>
      <c r="AA89" s="406"/>
      <c r="AB89" s="406"/>
      <c r="AC89" s="406"/>
      <c r="AD89" s="406"/>
      <c r="AE89" s="406"/>
      <c r="AF89" s="348"/>
      <c r="AG89" s="95">
        <f t="shared" si="36"/>
        <v>5</v>
      </c>
      <c r="AH89" s="348"/>
      <c r="AI89" s="348"/>
      <c r="AJ89" s="348"/>
      <c r="AK89" s="94">
        <v>2</v>
      </c>
      <c r="AL89" s="93" t="s">
        <v>157</v>
      </c>
      <c r="AM89" s="90"/>
      <c r="AN89" s="90" t="str">
        <f t="shared" si="29"/>
        <v/>
      </c>
      <c r="AO89" s="90"/>
      <c r="AP89" s="90" t="str">
        <f t="shared" si="30"/>
        <v/>
      </c>
      <c r="AQ89" s="90"/>
      <c r="AR89" s="90" t="str">
        <f t="shared" si="31"/>
        <v/>
      </c>
      <c r="AS89" s="90"/>
      <c r="AT89" s="90" t="str">
        <f t="shared" si="32"/>
        <v/>
      </c>
      <c r="AU89" s="90"/>
      <c r="AV89" s="90" t="str">
        <f t="shared" si="33"/>
        <v/>
      </c>
      <c r="AW89" s="92"/>
      <c r="AX89" s="90" t="str">
        <f t="shared" si="34"/>
        <v/>
      </c>
      <c r="AY89" s="92"/>
      <c r="AZ89" s="90" t="str">
        <f t="shared" si="35"/>
        <v/>
      </c>
      <c r="BA89" s="91"/>
      <c r="BB89" s="90"/>
      <c r="BC89" s="90"/>
      <c r="BD89" s="90"/>
      <c r="BE89" s="89"/>
      <c r="BF89" s="348"/>
      <c r="BG89" s="348"/>
      <c r="BH89" s="348"/>
      <c r="BI89" s="348"/>
      <c r="BJ89" s="348"/>
      <c r="BK89" s="348"/>
      <c r="BL89" s="348"/>
      <c r="BM89" s="348"/>
      <c r="BN89" s="82" t="s">
        <v>212</v>
      </c>
      <c r="BO89" s="108" t="s">
        <v>219</v>
      </c>
      <c r="BP89" s="80"/>
      <c r="BQ89" s="87" t="s">
        <v>216</v>
      </c>
      <c r="BR89" s="87" t="s">
        <v>218</v>
      </c>
      <c r="BS89" s="87"/>
      <c r="BT89" s="35"/>
      <c r="BU89" s="35"/>
      <c r="BV89" s="94"/>
      <c r="BW89" s="94"/>
      <c r="BX89" s="9"/>
      <c r="BY89" s="9"/>
      <c r="BZ89" s="9"/>
      <c r="CA89" s="9"/>
      <c r="CB89" s="9"/>
      <c r="CC89" s="9"/>
      <c r="CD89" s="9"/>
      <c r="CE89" s="9"/>
      <c r="CF89" s="9"/>
      <c r="CG89" s="9"/>
      <c r="CH89" s="9"/>
      <c r="CI89" s="9"/>
      <c r="CJ89" s="9"/>
      <c r="CK89" s="9"/>
      <c r="CL89" s="9"/>
      <c r="CM89" s="9"/>
      <c r="CN89" s="9"/>
      <c r="CO89" s="9"/>
      <c r="CP89" s="9"/>
      <c r="CQ89" s="9"/>
    </row>
    <row r="90" spans="1:95" ht="49.5" customHeight="1">
      <c r="A90" s="348"/>
      <c r="B90" s="348"/>
      <c r="C90" s="348"/>
      <c r="D90" s="348"/>
      <c r="E90" s="97"/>
      <c r="F90" s="97"/>
      <c r="G90" s="390"/>
      <c r="H90" s="348"/>
      <c r="I90" s="54"/>
      <c r="J90" s="368"/>
      <c r="K90" s="348"/>
      <c r="L90" s="348"/>
      <c r="M90" s="406"/>
      <c r="N90" s="406"/>
      <c r="O90" s="406"/>
      <c r="P90" s="406"/>
      <c r="Q90" s="406"/>
      <c r="R90" s="406"/>
      <c r="S90" s="406"/>
      <c r="T90" s="406"/>
      <c r="U90" s="406"/>
      <c r="V90" s="406"/>
      <c r="W90" s="406"/>
      <c r="X90" s="406"/>
      <c r="Y90" s="406"/>
      <c r="Z90" s="406"/>
      <c r="AA90" s="406"/>
      <c r="AB90" s="406"/>
      <c r="AC90" s="406"/>
      <c r="AD90" s="406"/>
      <c r="AE90" s="406"/>
      <c r="AF90" s="348"/>
      <c r="AG90" s="95"/>
      <c r="AH90" s="348"/>
      <c r="AI90" s="348"/>
      <c r="AJ90" s="348"/>
      <c r="AK90" s="94"/>
      <c r="AL90" s="93" t="s">
        <v>157</v>
      </c>
      <c r="AM90" s="90"/>
      <c r="AN90" s="90"/>
      <c r="AO90" s="90"/>
      <c r="AP90" s="90"/>
      <c r="AQ90" s="90"/>
      <c r="AR90" s="90"/>
      <c r="AS90" s="90"/>
      <c r="AT90" s="90"/>
      <c r="AU90" s="90"/>
      <c r="AV90" s="90"/>
      <c r="AW90" s="92"/>
      <c r="AX90" s="90"/>
      <c r="AY90" s="92"/>
      <c r="AZ90" s="90"/>
      <c r="BA90" s="91"/>
      <c r="BB90" s="90"/>
      <c r="BC90" s="90"/>
      <c r="BD90" s="90"/>
      <c r="BE90" s="89"/>
      <c r="BF90" s="348"/>
      <c r="BG90" s="348"/>
      <c r="BH90" s="348"/>
      <c r="BI90" s="348"/>
      <c r="BJ90" s="348"/>
      <c r="BK90" s="348"/>
      <c r="BL90" s="348"/>
      <c r="BM90" s="348"/>
      <c r="BN90" s="82" t="s">
        <v>212</v>
      </c>
      <c r="BO90" s="108" t="s">
        <v>217</v>
      </c>
      <c r="BP90" s="80"/>
      <c r="BQ90" s="87" t="s">
        <v>216</v>
      </c>
      <c r="BR90" s="80" t="s">
        <v>215</v>
      </c>
      <c r="BS90" s="80"/>
      <c r="BT90" s="35"/>
      <c r="BU90" s="35"/>
      <c r="BV90" s="94"/>
      <c r="BW90" s="94"/>
      <c r="BX90" s="9"/>
      <c r="BY90" s="9"/>
      <c r="BZ90" s="9"/>
      <c r="CA90" s="9"/>
      <c r="CB90" s="9"/>
      <c r="CC90" s="9"/>
      <c r="CD90" s="9"/>
      <c r="CE90" s="9"/>
      <c r="CF90" s="9"/>
      <c r="CG90" s="9"/>
      <c r="CH90" s="9"/>
      <c r="CI90" s="9"/>
      <c r="CJ90" s="9"/>
      <c r="CK90" s="9"/>
      <c r="CL90" s="9"/>
      <c r="CM90" s="9"/>
      <c r="CN90" s="9"/>
      <c r="CO90" s="9"/>
      <c r="CP90" s="9"/>
      <c r="CQ90" s="9"/>
    </row>
    <row r="91" spans="1:95" ht="49.5" customHeight="1">
      <c r="A91" s="348"/>
      <c r="B91" s="348"/>
      <c r="C91" s="348"/>
      <c r="D91" s="348"/>
      <c r="E91" s="97"/>
      <c r="F91" s="97"/>
      <c r="G91" s="390"/>
      <c r="H91" s="348"/>
      <c r="I91" s="54" t="s">
        <v>139</v>
      </c>
      <c r="J91" s="368"/>
      <c r="K91" s="348"/>
      <c r="L91" s="348"/>
      <c r="M91" s="406"/>
      <c r="N91" s="406"/>
      <c r="O91" s="406"/>
      <c r="P91" s="406"/>
      <c r="Q91" s="406"/>
      <c r="R91" s="406"/>
      <c r="S91" s="406"/>
      <c r="T91" s="406"/>
      <c r="U91" s="406"/>
      <c r="V91" s="406"/>
      <c r="W91" s="406"/>
      <c r="X91" s="406"/>
      <c r="Y91" s="406"/>
      <c r="Z91" s="406"/>
      <c r="AA91" s="406"/>
      <c r="AB91" s="406"/>
      <c r="AC91" s="406"/>
      <c r="AD91" s="406"/>
      <c r="AE91" s="406"/>
      <c r="AF91" s="348"/>
      <c r="AG91" s="95">
        <f t="shared" ref="AG91:AG109" si="41">VALUE(IF(AF91&lt;=5,5,IF(AND(AF91&gt;5,AF91&lt;=11),10,IF(AF91&gt;11,20,0))))</f>
        <v>5</v>
      </c>
      <c r="AH91" s="348"/>
      <c r="AI91" s="348"/>
      <c r="AJ91" s="348"/>
      <c r="AK91" s="94">
        <v>3</v>
      </c>
      <c r="AL91" s="93" t="s">
        <v>157</v>
      </c>
      <c r="AM91" s="90"/>
      <c r="AN91" s="90" t="str">
        <f t="shared" ref="AN91:AN105" si="42">IF(AM91="","",IF(AM91="Asignado",15,IF(AM91="No asignado",0,)))</f>
        <v/>
      </c>
      <c r="AO91" s="90"/>
      <c r="AP91" s="90" t="str">
        <f t="shared" ref="AP91:AP105" si="43">IF(AO91="","",IF(AO91="Adecuado",15,IF(AO91="Inadecuado",0,)))</f>
        <v/>
      </c>
      <c r="AQ91" s="90"/>
      <c r="AR91" s="90" t="str">
        <f t="shared" ref="AR91:AR105" si="44">IF(AQ91="","",IF(AQ91="Oportuna",15,IF(AQ91="Inoportuna",0,)))</f>
        <v/>
      </c>
      <c r="AS91" s="90"/>
      <c r="AT91" s="90" t="str">
        <f t="shared" ref="AT91:AT105" si="45">IF(AS91="","",IF(AS91="Prevenir",15,IF(AS91="Detectar",10,IF(AS91="No es un control",0,))))</f>
        <v/>
      </c>
      <c r="AU91" s="90"/>
      <c r="AV91" s="90" t="str">
        <f t="shared" ref="AV91:AV105" si="46">IF(AU91="","",IF(AU91="Confiable",15,IF(AU91="No confiable",0,)))</f>
        <v/>
      </c>
      <c r="AW91" s="92"/>
      <c r="AX91" s="90" t="str">
        <f t="shared" ref="AX91:AX105" si="47">IF(AW91="","",IF(AW91="Se investigan y  resuelven oportunamente",15,IF(AW91="No se investigan y resuelven oportunamente",0,)))</f>
        <v/>
      </c>
      <c r="AY91" s="92"/>
      <c r="AZ91" s="90" t="str">
        <f t="shared" ref="AZ91:AZ105" si="48">IF(AY91="","",IF(AY91="Completa",15,IF(AY91="Incompleta",10,IF(AY91="No existe",0,))))</f>
        <v/>
      </c>
      <c r="BA91" s="91"/>
      <c r="BB91" s="90"/>
      <c r="BC91" s="90"/>
      <c r="BD91" s="90"/>
      <c r="BE91" s="89"/>
      <c r="BF91" s="348"/>
      <c r="BG91" s="348"/>
      <c r="BH91" s="348"/>
      <c r="BI91" s="348"/>
      <c r="BJ91" s="348"/>
      <c r="BK91" s="348"/>
      <c r="BL91" s="348"/>
      <c r="BM91" s="348"/>
      <c r="BN91" s="82" t="s">
        <v>212</v>
      </c>
      <c r="BO91" s="108" t="s">
        <v>214</v>
      </c>
      <c r="BP91" s="80"/>
      <c r="BQ91" s="80" t="s">
        <v>210</v>
      </c>
      <c r="BR91" s="80" t="s">
        <v>213</v>
      </c>
      <c r="BS91" s="80"/>
      <c r="BT91" s="35"/>
      <c r="BU91" s="35"/>
      <c r="BV91" s="94"/>
      <c r="BW91" s="94"/>
      <c r="BX91" s="9"/>
      <c r="BY91" s="9"/>
      <c r="BZ91" s="9"/>
      <c r="CA91" s="9"/>
      <c r="CB91" s="9"/>
      <c r="CC91" s="9"/>
      <c r="CD91" s="9"/>
      <c r="CE91" s="9"/>
      <c r="CF91" s="9"/>
      <c r="CG91" s="9"/>
      <c r="CH91" s="9"/>
      <c r="CI91" s="9"/>
      <c r="CJ91" s="9"/>
      <c r="CK91" s="9"/>
      <c r="CL91" s="9"/>
      <c r="CM91" s="9"/>
      <c r="CN91" s="9"/>
      <c r="CO91" s="9"/>
      <c r="CP91" s="9"/>
      <c r="CQ91" s="9"/>
    </row>
    <row r="92" spans="1:95" ht="49.5" customHeight="1">
      <c r="A92" s="348"/>
      <c r="B92" s="348"/>
      <c r="C92" s="348"/>
      <c r="D92" s="348"/>
      <c r="E92" s="97"/>
      <c r="F92" s="97"/>
      <c r="G92" s="391"/>
      <c r="H92" s="348"/>
      <c r="I92" s="54" t="s">
        <v>140</v>
      </c>
      <c r="J92" s="368"/>
      <c r="K92" s="348"/>
      <c r="L92" s="348"/>
      <c r="M92" s="406"/>
      <c r="N92" s="406"/>
      <c r="O92" s="406"/>
      <c r="P92" s="406"/>
      <c r="Q92" s="406"/>
      <c r="R92" s="406"/>
      <c r="S92" s="406"/>
      <c r="T92" s="406"/>
      <c r="U92" s="406"/>
      <c r="V92" s="406"/>
      <c r="W92" s="406"/>
      <c r="X92" s="406"/>
      <c r="Y92" s="406"/>
      <c r="Z92" s="406"/>
      <c r="AA92" s="406"/>
      <c r="AB92" s="406"/>
      <c r="AC92" s="406"/>
      <c r="AD92" s="406"/>
      <c r="AE92" s="406"/>
      <c r="AF92" s="348"/>
      <c r="AG92" s="95">
        <f t="shared" si="41"/>
        <v>5</v>
      </c>
      <c r="AH92" s="348"/>
      <c r="AI92" s="348"/>
      <c r="AJ92" s="348"/>
      <c r="AK92" s="94">
        <v>4</v>
      </c>
      <c r="AL92" s="93" t="s">
        <v>157</v>
      </c>
      <c r="AM92" s="90"/>
      <c r="AN92" s="90" t="str">
        <f t="shared" si="42"/>
        <v/>
      </c>
      <c r="AO92" s="90"/>
      <c r="AP92" s="90" t="str">
        <f t="shared" si="43"/>
        <v/>
      </c>
      <c r="AQ92" s="90"/>
      <c r="AR92" s="90" t="str">
        <f t="shared" si="44"/>
        <v/>
      </c>
      <c r="AS92" s="90"/>
      <c r="AT92" s="90" t="str">
        <f t="shared" si="45"/>
        <v/>
      </c>
      <c r="AU92" s="90"/>
      <c r="AV92" s="90" t="str">
        <f t="shared" si="46"/>
        <v/>
      </c>
      <c r="AW92" s="92"/>
      <c r="AX92" s="90" t="str">
        <f t="shared" si="47"/>
        <v/>
      </c>
      <c r="AY92" s="92"/>
      <c r="AZ92" s="90" t="str">
        <f t="shared" si="48"/>
        <v/>
      </c>
      <c r="BA92" s="91"/>
      <c r="BB92" s="90"/>
      <c r="BC92" s="90"/>
      <c r="BD92" s="90"/>
      <c r="BE92" s="89"/>
      <c r="BF92" s="348"/>
      <c r="BG92" s="348"/>
      <c r="BH92" s="348"/>
      <c r="BI92" s="348"/>
      <c r="BJ92" s="348"/>
      <c r="BK92" s="348"/>
      <c r="BL92" s="348"/>
      <c r="BM92" s="348"/>
      <c r="BN92" s="82" t="s">
        <v>212</v>
      </c>
      <c r="BO92" s="108" t="s">
        <v>211</v>
      </c>
      <c r="BP92" s="80"/>
      <c r="BQ92" s="80" t="s">
        <v>210</v>
      </c>
      <c r="BR92" s="80" t="s">
        <v>209</v>
      </c>
      <c r="BS92" s="80"/>
      <c r="BT92" s="35"/>
      <c r="BU92" s="35"/>
      <c r="BV92" s="94"/>
      <c r="BW92" s="94"/>
      <c r="BX92" s="9"/>
      <c r="BY92" s="9"/>
      <c r="BZ92" s="9"/>
      <c r="CA92" s="9"/>
      <c r="CB92" s="9"/>
      <c r="CC92" s="9"/>
      <c r="CD92" s="9"/>
      <c r="CE92" s="9"/>
      <c r="CF92" s="9"/>
      <c r="CG92" s="9"/>
      <c r="CH92" s="9"/>
      <c r="CI92" s="9"/>
      <c r="CJ92" s="9"/>
      <c r="CK92" s="9"/>
      <c r="CL92" s="9"/>
      <c r="CM92" s="9"/>
      <c r="CN92" s="9"/>
      <c r="CO92" s="9"/>
      <c r="CP92" s="9"/>
      <c r="CQ92" s="9"/>
    </row>
    <row r="93" spans="1:95" ht="270" customHeight="1">
      <c r="A93" s="96">
        <v>24</v>
      </c>
      <c r="B93" s="96" t="s">
        <v>208</v>
      </c>
      <c r="C93" s="96" t="s">
        <v>207</v>
      </c>
      <c r="D93" s="96" t="s">
        <v>206</v>
      </c>
      <c r="E93" s="107" t="s">
        <v>205</v>
      </c>
      <c r="F93" s="107" t="s">
        <v>204</v>
      </c>
      <c r="G93" s="96" t="s">
        <v>203</v>
      </c>
      <c r="H93" s="96" t="s">
        <v>166</v>
      </c>
      <c r="I93" s="96" t="s">
        <v>139</v>
      </c>
      <c r="J93" s="96">
        <v>2</v>
      </c>
      <c r="K93" s="105" t="str">
        <f>IF(J93&lt;=0,"",IF(J93=1,"Rara vez",IF(J93=2,"Improbable",IF(J93=3,"Posible",IF(J93=4,"Probable",IF(J93=5,"Casi Seguro"))))))</f>
        <v>Improbable</v>
      </c>
      <c r="L93" s="102">
        <f>IF(K93="","",IF(K93="Rara vez",0.2,IF(K93="Improbable",0.4,IF(K93="Posible",0.6,IF(K93="Probable",0.8,IF(K93="Casi seguro",1,))))))</f>
        <v>0.4</v>
      </c>
      <c r="M93" s="102" t="s">
        <v>129</v>
      </c>
      <c r="N93" s="102" t="s">
        <v>130</v>
      </c>
      <c r="O93" s="102" t="s">
        <v>129</v>
      </c>
      <c r="P93" s="102" t="s">
        <v>129</v>
      </c>
      <c r="Q93" s="102" t="s">
        <v>129</v>
      </c>
      <c r="R93" s="102" t="s">
        <v>129</v>
      </c>
      <c r="S93" s="102" t="s">
        <v>129</v>
      </c>
      <c r="T93" s="102" t="s">
        <v>129</v>
      </c>
      <c r="U93" s="102" t="s">
        <v>129</v>
      </c>
      <c r="V93" s="102" t="s">
        <v>130</v>
      </c>
      <c r="W93" s="102" t="s">
        <v>129</v>
      </c>
      <c r="X93" s="102" t="s">
        <v>130</v>
      </c>
      <c r="Y93" s="102" t="s">
        <v>129</v>
      </c>
      <c r="Z93" s="102" t="s">
        <v>130</v>
      </c>
      <c r="AA93" s="102" t="s">
        <v>130</v>
      </c>
      <c r="AB93" s="102" t="s">
        <v>129</v>
      </c>
      <c r="AC93" s="102" t="s">
        <v>130</v>
      </c>
      <c r="AD93" s="102" t="s">
        <v>129</v>
      </c>
      <c r="AE93" s="102" t="s">
        <v>129</v>
      </c>
      <c r="AF93" s="106">
        <f>IF(AB93="Si","19",COUNTIF(M93:AE93,"si"))</f>
        <v>6</v>
      </c>
      <c r="AG93" s="95">
        <f t="shared" si="41"/>
        <v>10</v>
      </c>
      <c r="AH93" s="105" t="str">
        <f>IF(AG93=5,"Moderado",IF(AG93=10,"Mayor",IF(AG93=20,"Catastrófico",0)))</f>
        <v>Mayor</v>
      </c>
      <c r="AI93" s="102">
        <v>0.6</v>
      </c>
      <c r="AJ93" s="105" t="str">
        <f>IF(OR(AND(K93="Rara vez",AH93="Moderado"),AND(K93="Improbable",AH93="Moderado")),"Moderado",IF(OR(AND(K93="Rara vez",AH93="Mayor"),AND(K93="Improbable",AH93="Mayor"),AND(K93="Posible",AH93="Moderado"),AND(K93="Probable",AH93="Moderado")),"Alta",IF(OR(AND(K93="Rara vez",AH93="Catastrófico"),AND(K93="Improbable",AH93="Catastrófico"),AND(K93="Posible",AH93="Catastrófico"),AND(K93="Probable",AH93="Catastrófico"),AND(K93="Casi seguro",AH93="Catastrófico"),AND(K93="Posible",AH93="Moderado"),AND(K93="Probable",AH93="Moderado"),AND(K93="Casi seguro",AH93="Moderado"),AND(K93="Posible",AH93="Mayor"),AND(K93="Probable",AH93="Mayor"),AND(K93="Casi seguro",AH93="Mayor")),"Extremo",)))</f>
        <v>Alta</v>
      </c>
      <c r="AK93" s="87">
        <v>1</v>
      </c>
      <c r="AL93" s="104" t="s">
        <v>202</v>
      </c>
      <c r="AM93" s="92" t="s">
        <v>127</v>
      </c>
      <c r="AN93" s="92">
        <f t="shared" si="42"/>
        <v>15</v>
      </c>
      <c r="AO93" s="92" t="s">
        <v>126</v>
      </c>
      <c r="AP93" s="92">
        <f t="shared" si="43"/>
        <v>15</v>
      </c>
      <c r="AQ93" s="92" t="s">
        <v>125</v>
      </c>
      <c r="AR93" s="92">
        <f t="shared" si="44"/>
        <v>15</v>
      </c>
      <c r="AS93" s="92" t="s">
        <v>164</v>
      </c>
      <c r="AT93" s="92">
        <f t="shared" si="45"/>
        <v>10</v>
      </c>
      <c r="AU93" s="92" t="s">
        <v>123</v>
      </c>
      <c r="AV93" s="92">
        <f t="shared" si="46"/>
        <v>15</v>
      </c>
      <c r="AW93" s="92" t="s">
        <v>122</v>
      </c>
      <c r="AX93" s="92">
        <f t="shared" si="47"/>
        <v>15</v>
      </c>
      <c r="AY93" s="92" t="s">
        <v>121</v>
      </c>
      <c r="AZ93" s="92">
        <f t="shared" si="48"/>
        <v>15</v>
      </c>
      <c r="BA93" s="103">
        <f>SUM(AN93,AP93,AR93,AT93,AV93,AX93,AZ93)</f>
        <v>100</v>
      </c>
      <c r="BB93" s="92" t="str">
        <f>IF(BA93&gt;=96,"Fuerte",IF(AND(BA93&gt;=86, BA93&lt;96),"Moderado",IF(BA93&lt;86,"Débil")))</f>
        <v>Fuerte</v>
      </c>
      <c r="BC93" s="92" t="s">
        <v>120</v>
      </c>
      <c r="BD93" s="92">
        <f>VALUE(IF(OR(AND(BB93="Fuerte",BC93="Fuerte")),"100",IF(OR(AND(BB93="Fuerte",BC93="Moderado"),AND(BB93="Moderado",BC93="Fuerte"),AND(BB93="Moderado",BC93="Moderado")),"50",IF(OR(AND(BB93="Fuerte",BC93="Débil"),AND(BB93="Moderado",BC93="Débil"),AND(BB93="Débil",BC93="Fuerte"),AND(BB93="Débil",BC93="Moderado"),AND(BB93="Débil",BC93="Débil")),"0",))))</f>
        <v>100</v>
      </c>
      <c r="BE93" s="100" t="str">
        <f>IF(BD93=100,"Fuerte",IF(BD93=50,"Moderado",IF(BD93=0,"Débil")))</f>
        <v>Fuerte</v>
      </c>
      <c r="BF93" s="100">
        <f>AVERAGE(BD93:BD93)</f>
        <v>100</v>
      </c>
      <c r="BG93" s="100" t="str">
        <f>IF(BF93=100,"Fuerte",IF(AND(BF93&lt;=99, BF93&gt;=50),"Moderado",IF(BF93&lt;50,"Débil")))</f>
        <v>Fuerte</v>
      </c>
      <c r="BH93" s="101">
        <f>IF(BG93="Fuerte",(J93-2),IF(BG93="Moderado",(J93-1), IF(BG93="Débil",((J93-0)))))</f>
        <v>0</v>
      </c>
      <c r="BI93" s="101" t="str">
        <f>IF(BH93&lt;=0,"Rara vez",IF(BH93=1,"Rara vez",IF(BH93=2,"Improbable",IF(BH93=3,"Posible",IF(BH93=4,"Probable",IF(BH93=5,"Casi Seguro"))))))</f>
        <v>Rara vez</v>
      </c>
      <c r="BJ93" s="102">
        <f>IF(BI93="","",IF(BI93="Rara vez",0.2,IF(BI93="Improbable",0.4,IF(BI93="Posible",0.6,IF(BI93="Probable",0.8,IF(BI93="Casi seguro",1,))))))</f>
        <v>0.2</v>
      </c>
      <c r="BK93" s="101" t="str">
        <f>IFERROR(IF(AG93=5,"Moderado",IF(AG93=10,"Mayor",IF(AG93=20,"Catastrófico",0))),"")</f>
        <v>Mayor</v>
      </c>
      <c r="BL93" s="102">
        <f>IF(AH93="","",IF(AH93="Moderado",0.6,IF(AH93="Mayor",0.8,IF(AH93="Catastrófico",1,))))</f>
        <v>0.8</v>
      </c>
      <c r="BM93" s="101" t="str">
        <f>IF(OR(AND(KBI93="Rara vez",BK93="Moderado"),AND(BI93="Improbable",BK93="Moderado")),"Moderado",IF(OR(AND(BI93="Rara vez",BK93="Mayor"),AND(BI93="Improbable",BK93="Mayor"),AND(BI93="Posible",BK93="Moderado"),AND(BI93="Probable",BK93="Moderado")),"Alta",IF(OR(AND(BI93="Rara vez",BK93="Catastrófico"),AND(BI93="Improbable",BK93="Catastrófico"),AND(BI93="Posible",BK93="Catastrófico"),AND(BI93="Probable",BK93="Catastrófico"),AND(BI93="Casi seguro",BK93="Catastrófico"),AND(BI93="Posible",BK93="Moderado"),AND(BI93="Probable",BK93="Moderado"),AND(BI93="Casi seguro",BK93="Moderado"),AND(BI93="Posible",BK93="Mayor"),AND(BI93="Probable",BK93="Mayor"),AND(BI93="Casi seguro",BK93="Mayor")),"Extremo",)))</f>
        <v>Alta</v>
      </c>
      <c r="BN93" s="100" t="s">
        <v>163</v>
      </c>
      <c r="BO93" s="99" t="s">
        <v>201</v>
      </c>
      <c r="BP93" s="80" t="s">
        <v>200</v>
      </c>
      <c r="BQ93" s="80" t="s">
        <v>200</v>
      </c>
      <c r="BR93" s="80" t="s">
        <v>116</v>
      </c>
      <c r="BS93" s="80" t="s">
        <v>199</v>
      </c>
      <c r="BT93" s="88">
        <v>44991</v>
      </c>
      <c r="BU93" s="88">
        <v>45291</v>
      </c>
      <c r="BV93" s="88"/>
      <c r="BW93" s="87"/>
      <c r="BX93" s="9"/>
      <c r="BY93" s="9"/>
      <c r="BZ93" s="9"/>
      <c r="CA93" s="9"/>
      <c r="CB93" s="9"/>
      <c r="CC93" s="9"/>
      <c r="CD93" s="9"/>
      <c r="CE93" s="9"/>
      <c r="CF93" s="9"/>
      <c r="CG93" s="9"/>
      <c r="CH93" s="9"/>
      <c r="CI93" s="9"/>
      <c r="CJ93" s="9"/>
      <c r="CK93" s="9"/>
      <c r="CL93" s="9"/>
      <c r="CM93" s="9"/>
      <c r="CN93" s="9"/>
      <c r="CO93" s="9"/>
      <c r="CP93" s="9"/>
      <c r="CQ93" s="9"/>
    </row>
    <row r="94" spans="1:95" ht="105" customHeight="1">
      <c r="A94" s="369">
        <v>25</v>
      </c>
      <c r="B94" s="411" t="s">
        <v>198</v>
      </c>
      <c r="C94" s="366" t="s">
        <v>197</v>
      </c>
      <c r="D94" s="366" t="s">
        <v>196</v>
      </c>
      <c r="E94" s="98" t="s">
        <v>195</v>
      </c>
      <c r="F94" s="98" t="s">
        <v>194</v>
      </c>
      <c r="G94" s="366" t="s">
        <v>193</v>
      </c>
      <c r="H94" s="366" t="s">
        <v>166</v>
      </c>
      <c r="I94" s="96" t="s">
        <v>140</v>
      </c>
      <c r="J94" s="369">
        <v>4</v>
      </c>
      <c r="K94" s="345" t="str">
        <f>IF(J94&lt;=0,"",IF(J94=1,"Rara vez",IF(J94=2,"Improbable",IF(J94=3,"Posible",IF(J94=4,"Probable",IF(J94=5,"Casi Seguro"))))))</f>
        <v>Probable</v>
      </c>
      <c r="L94" s="365">
        <f>IF(K94="","",IF(K94="Rara vez",0.2,IF(K94="Improbable",0.4,IF(K94="Posible",0.6,IF(K94="Probable",0.8,IF(K94="Casi seguro",1,))))))</f>
        <v>0.8</v>
      </c>
      <c r="M94" s="365" t="s">
        <v>130</v>
      </c>
      <c r="N94" s="365" t="s">
        <v>130</v>
      </c>
      <c r="O94" s="365" t="s">
        <v>129</v>
      </c>
      <c r="P94" s="365" t="s">
        <v>129</v>
      </c>
      <c r="Q94" s="365" t="s">
        <v>130</v>
      </c>
      <c r="R94" s="365" t="s">
        <v>130</v>
      </c>
      <c r="S94" s="365" t="s">
        <v>129</v>
      </c>
      <c r="T94" s="365" t="s">
        <v>129</v>
      </c>
      <c r="U94" s="365" t="s">
        <v>129</v>
      </c>
      <c r="V94" s="365" t="s">
        <v>130</v>
      </c>
      <c r="W94" s="365" t="s">
        <v>130</v>
      </c>
      <c r="X94" s="365" t="s">
        <v>130</v>
      </c>
      <c r="Y94" s="365" t="s">
        <v>130</v>
      </c>
      <c r="Z94" s="365" t="s">
        <v>130</v>
      </c>
      <c r="AA94" s="365" t="s">
        <v>129</v>
      </c>
      <c r="AB94" s="365" t="s">
        <v>129</v>
      </c>
      <c r="AC94" s="365" t="s">
        <v>130</v>
      </c>
      <c r="AD94" s="365" t="s">
        <v>129</v>
      </c>
      <c r="AE94" s="365" t="s">
        <v>129</v>
      </c>
      <c r="AF94" s="367">
        <f>IF(AB94="Si","19",COUNTIF(M94:AE95,"si"))</f>
        <v>10</v>
      </c>
      <c r="AG94" s="95">
        <f t="shared" si="41"/>
        <v>10</v>
      </c>
      <c r="AH94" s="345" t="str">
        <f>IF(AG94=5,"Moderado",IF(AG94=10,"Mayor",IF(AG94=20,"Catastrófico",0)))</f>
        <v>Mayor</v>
      </c>
      <c r="AI94" s="365">
        <f>IF(AH94="","",IF(AH94="Moderado",0.6,IF(AH94="Mayor",0.8,IF(AH94="Catastrófico",1,))))</f>
        <v>0.8</v>
      </c>
      <c r="AJ94" s="345" t="str">
        <f>IF(OR(AND(K94="Rara vez",AH94="Moderado"),AND(K94="Improbable",AH94="Moderado")),"Moderado",IF(OR(AND(K94="Rara vez",AH94="Mayor"),AND(K94="Improbable",AH94="Mayor"),AND(K94="Posible",AH94="Moderado"),AND(K94="Probable",AH94="Moderado")),"Alta",IF(OR(AND(K94="Rara vez",AH94="Catastrófico"),AND(K94="Improbable",AH94="Catastrófico"),AND(K94="Posible",AH94="Catastrófico"),AND(K94="Probable",AH94="Catastrófico"),AND(K94="Casi seguro",AH94="Catastrófico"),AND(K94="Posible",AH94="Moderado"),AND(K94="Probable",AH94="Moderado"),AND(K94="Casi seguro",AH94="Moderado"),AND(K94="Posible",AH94="Mayor"),AND(K94="Probable",AH94="Mayor"),AND(K94="Casi seguro",AH94="Mayor")),"Extremo",)))</f>
        <v>Extremo</v>
      </c>
      <c r="AK94" s="94">
        <v>1</v>
      </c>
      <c r="AL94" s="93" t="s">
        <v>192</v>
      </c>
      <c r="AM94" s="90" t="s">
        <v>127</v>
      </c>
      <c r="AN94" s="90">
        <f t="shared" si="42"/>
        <v>15</v>
      </c>
      <c r="AO94" s="90" t="s">
        <v>126</v>
      </c>
      <c r="AP94" s="90">
        <f t="shared" si="43"/>
        <v>15</v>
      </c>
      <c r="AQ94" s="90" t="s">
        <v>125</v>
      </c>
      <c r="AR94" s="90">
        <f t="shared" si="44"/>
        <v>15</v>
      </c>
      <c r="AS94" s="90" t="s">
        <v>124</v>
      </c>
      <c r="AT94" s="90">
        <f t="shared" si="45"/>
        <v>15</v>
      </c>
      <c r="AU94" s="90" t="s">
        <v>123</v>
      </c>
      <c r="AV94" s="90">
        <f t="shared" si="46"/>
        <v>15</v>
      </c>
      <c r="AW94" s="92" t="s">
        <v>122</v>
      </c>
      <c r="AX94" s="90">
        <f t="shared" si="47"/>
        <v>15</v>
      </c>
      <c r="AY94" s="92" t="s">
        <v>121</v>
      </c>
      <c r="AZ94" s="90">
        <f t="shared" si="48"/>
        <v>15</v>
      </c>
      <c r="BA94" s="91">
        <f>SUM(AN94,AP94,AR94,AT94,AV94,AX94,AZ94)</f>
        <v>105</v>
      </c>
      <c r="BB94" s="90" t="str">
        <f>IF(BA94&gt;=96,"Fuerte",IF(AND(BA94&gt;=86, BA94&lt;96),"Moderado",IF(BA94&lt;86,"Débil")))</f>
        <v>Fuerte</v>
      </c>
      <c r="BC94" s="90" t="s">
        <v>120</v>
      </c>
      <c r="BD94" s="90">
        <f>VALUE(IF(OR(AND(BB94="Fuerte",BC94="Fuerte")),"100",IF(OR(AND(BB94="Fuerte",BC94="Moderado"),AND(BB94="Moderado",BC94="Fuerte"),AND(BB94="Moderado",BC94="Moderado")),"50",IF(OR(AND(BB94="Fuerte",BC94="Débil"),AND(BB94="Moderado",BC94="Débil"),AND(BB94="Débil",BC94="Fuerte"),AND(BB94="Débil",BC94="Moderado"),AND(BB94="Débil",BC94="Débil")),"0",))))</f>
        <v>100</v>
      </c>
      <c r="BE94" s="89" t="str">
        <f>IF(BD94=100,"Fuerte",IF(BD94=50,"Moderado",IF(BD94=0,"Débil")))</f>
        <v>Fuerte</v>
      </c>
      <c r="BF94" s="373">
        <f>AVERAGE(BD94:BD97)</f>
        <v>100</v>
      </c>
      <c r="BG94" s="373" t="str">
        <f>IF(BF94=100,"Fuerte",IF(AND(BF94&lt;=99, BF94&gt;=50),"Moderado",IF(BF94&lt;50,"Débil")))</f>
        <v>Fuerte</v>
      </c>
      <c r="BH94" s="360">
        <f>IF(BG94="Fuerte",(J94-2),IF(BG94="Moderado",(J94-1), IF(BG94="Débil",((J94-0)))))</f>
        <v>2</v>
      </c>
      <c r="BI94" s="360" t="str">
        <f>IF(BH94&lt;=0,"",IF(BH94=1,"Rara vez",IF(BH94=2,"Improbable",IF(BH94=3,"Posible",IF(BH94=4,"Probable",IF(BH94=5,"Casi Seguro"))))))</f>
        <v>Improbable</v>
      </c>
      <c r="BJ94" s="371">
        <f>IF(BI94="","",IF(BI94="Rara vez",0.2,IF(BI94="Improbable",0.4,IF(BI94="Posible",0.6,IF(BI94="Probable",0.8,IF(BI94="Casi seguro",1,))))))</f>
        <v>0.4</v>
      </c>
      <c r="BK94" s="360" t="str">
        <f>IFERROR(IF(AG94=5,"Moderado",IF(AG94=10,"Mayor",IF(AG94=20,"Catastrófico",0))),"")</f>
        <v>Mayor</v>
      </c>
      <c r="BL94" s="371">
        <f>IF(AH94="","",IF(AH94="Moderado",0.6,IF(AH94="Mayor",0.8,IF(AH94="Catastrófico",1,))))</f>
        <v>0.8</v>
      </c>
      <c r="BM94" s="372" t="str">
        <f>IF(OR(AND(KBI94="Rara vez",BK94="Moderado"),AND(BI94="Improbable",BK94="Moderado")),"Moderado",IF(OR(AND(BI94="Rara vez",BK94="Mayor"),AND(BI94="Improbable",BK94="Mayor"),AND(BI94="Posible",BK94="Moderado"),AND(BI94="Probable",BK94="Moderado")),"Alta",IF(OR(AND(BI94="Rara vez",BK94="Catastrófico"),AND(BI94="Improbable",BK94="Catastrófico"),AND(BI94="Posible",BK94="Catastrófico"),AND(BI94="Probable",BK94="Catastrófico"),AND(BI94="Casi seguro",BK94="Catastrófico"),AND(BI94="Posible",BK94="Moderado"),AND(BI94="Probable",BK94="Moderado"),AND(BI94="Casi seguro",BK94="Moderado"),AND(BI94="Posible",BK94="Mayor"),AND(BI94="Probable",BK94="Mayor"),AND(BI94="Casi seguro",BK94="Mayor")),"Extremo",)))</f>
        <v>Alta</v>
      </c>
      <c r="BN94" s="89" t="s">
        <v>163</v>
      </c>
      <c r="BO94" s="87" t="s">
        <v>191</v>
      </c>
      <c r="BP94" s="87"/>
      <c r="BQ94" s="87"/>
      <c r="BR94" s="87"/>
      <c r="BS94" s="87"/>
      <c r="BT94" s="88"/>
      <c r="BU94" s="88"/>
      <c r="BV94" s="12"/>
      <c r="BW94" s="87"/>
      <c r="BX94" s="9"/>
      <c r="BY94" s="9"/>
      <c r="BZ94" s="9"/>
      <c r="CA94" s="9"/>
      <c r="CB94" s="9"/>
      <c r="CC94" s="9"/>
      <c r="CD94" s="9"/>
      <c r="CE94" s="9"/>
      <c r="CF94" s="9"/>
      <c r="CG94" s="9"/>
      <c r="CH94" s="9"/>
      <c r="CI94" s="9"/>
      <c r="CJ94" s="9"/>
      <c r="CK94" s="9"/>
      <c r="CL94" s="9"/>
      <c r="CM94" s="9"/>
      <c r="CN94" s="9"/>
      <c r="CO94" s="9"/>
      <c r="CP94" s="9"/>
      <c r="CQ94" s="9"/>
    </row>
    <row r="95" spans="1:95" ht="133.5" customHeight="1">
      <c r="A95" s="348"/>
      <c r="B95" s="412"/>
      <c r="C95" s="348"/>
      <c r="D95" s="348"/>
      <c r="E95" s="97" t="s">
        <v>190</v>
      </c>
      <c r="F95" s="97"/>
      <c r="G95" s="348"/>
      <c r="H95" s="348"/>
      <c r="I95" s="96" t="s">
        <v>189</v>
      </c>
      <c r="J95" s="368"/>
      <c r="K95" s="348"/>
      <c r="L95" s="348"/>
      <c r="M95" s="348"/>
      <c r="N95" s="348"/>
      <c r="O95" s="348"/>
      <c r="P95" s="348"/>
      <c r="Q95" s="348"/>
      <c r="R95" s="348"/>
      <c r="S95" s="348"/>
      <c r="T95" s="348"/>
      <c r="U95" s="348"/>
      <c r="V95" s="348"/>
      <c r="W95" s="348"/>
      <c r="X95" s="348"/>
      <c r="Y95" s="348"/>
      <c r="Z95" s="348"/>
      <c r="AA95" s="348"/>
      <c r="AB95" s="348"/>
      <c r="AC95" s="348"/>
      <c r="AD95" s="348"/>
      <c r="AE95" s="348"/>
      <c r="AF95" s="348"/>
      <c r="AG95" s="95">
        <f t="shared" si="41"/>
        <v>5</v>
      </c>
      <c r="AH95" s="348"/>
      <c r="AI95" s="348"/>
      <c r="AJ95" s="348"/>
      <c r="AK95" s="94">
        <v>2</v>
      </c>
      <c r="AL95" s="93" t="s">
        <v>188</v>
      </c>
      <c r="AM95" s="90" t="s">
        <v>127</v>
      </c>
      <c r="AN95" s="90">
        <f t="shared" si="42"/>
        <v>15</v>
      </c>
      <c r="AO95" s="90" t="s">
        <v>126</v>
      </c>
      <c r="AP95" s="90">
        <f t="shared" si="43"/>
        <v>15</v>
      </c>
      <c r="AQ95" s="90" t="s">
        <v>125</v>
      </c>
      <c r="AR95" s="90">
        <f t="shared" si="44"/>
        <v>15</v>
      </c>
      <c r="AS95" s="90" t="s">
        <v>124</v>
      </c>
      <c r="AT95" s="90">
        <f t="shared" si="45"/>
        <v>15</v>
      </c>
      <c r="AU95" s="90" t="s">
        <v>123</v>
      </c>
      <c r="AV95" s="90">
        <f t="shared" si="46"/>
        <v>15</v>
      </c>
      <c r="AW95" s="92" t="s">
        <v>122</v>
      </c>
      <c r="AX95" s="90">
        <f t="shared" si="47"/>
        <v>15</v>
      </c>
      <c r="AY95" s="92" t="s">
        <v>121</v>
      </c>
      <c r="AZ95" s="90">
        <f t="shared" si="48"/>
        <v>15</v>
      </c>
      <c r="BA95" s="91">
        <f>SUM(AN95,AP95,AR95,AT95,AV95,AX95,AZ95)</f>
        <v>105</v>
      </c>
      <c r="BB95" s="90" t="str">
        <f>IF(BA95&gt;=96,"Fuerte",IF(AND(BA95&gt;=86, BA95&lt;96),"Moderado",IF(BA95&lt;86,"Débil")))</f>
        <v>Fuerte</v>
      </c>
      <c r="BC95" s="90" t="s">
        <v>120</v>
      </c>
      <c r="BD95" s="90">
        <f>VALUE(IF(OR(AND(BB95="Fuerte",BC95="Fuerte")),"100",IF(OR(AND(BB95="Fuerte",BC95="Moderado"),AND(BB95="Moderado",BC95="Fuerte"),AND(BB95="Moderado",BC95="Moderado")),"50",IF(OR(AND(BB95="Fuerte",BC95="Débil"),AND(BB95="Moderado",BC95="Débil"),AND(BB95="Débil",BC95="Fuerte"),AND(BB95="Débil",BC95="Moderado"),AND(BB95="Débil",BC95="Débil")),"0",))))</f>
        <v>100</v>
      </c>
      <c r="BE95" s="89" t="str">
        <f>IF(BD95=100,"Fuerte",IF(BD95=50,"Moderado",IF(BD95=0,"Débil")))</f>
        <v>Fuerte</v>
      </c>
      <c r="BF95" s="348"/>
      <c r="BG95" s="348"/>
      <c r="BH95" s="348"/>
      <c r="BI95" s="348"/>
      <c r="BJ95" s="348"/>
      <c r="BK95" s="348"/>
      <c r="BL95" s="348"/>
      <c r="BM95" s="348"/>
      <c r="BN95" s="89" t="s">
        <v>163</v>
      </c>
      <c r="BO95" s="87" t="s">
        <v>187</v>
      </c>
      <c r="BP95" s="87"/>
      <c r="BQ95" s="87"/>
      <c r="BR95" s="87"/>
      <c r="BS95" s="87"/>
      <c r="BT95" s="88"/>
      <c r="BU95" s="88"/>
      <c r="BV95" s="87"/>
      <c r="BW95" s="87"/>
      <c r="BX95" s="9"/>
      <c r="BY95" s="9"/>
      <c r="BZ95" s="9"/>
      <c r="CA95" s="9"/>
      <c r="CB95" s="9"/>
      <c r="CC95" s="9"/>
      <c r="CD95" s="9"/>
      <c r="CE95" s="9"/>
      <c r="CF95" s="9"/>
      <c r="CG95" s="9"/>
      <c r="CH95" s="9"/>
      <c r="CI95" s="9"/>
      <c r="CJ95" s="9"/>
      <c r="CK95" s="9"/>
      <c r="CL95" s="9"/>
      <c r="CM95" s="9"/>
      <c r="CN95" s="9"/>
      <c r="CO95" s="9"/>
      <c r="CP95" s="9"/>
      <c r="CQ95" s="9"/>
    </row>
    <row r="96" spans="1:95" ht="15.75" customHeight="1">
      <c r="A96" s="348"/>
      <c r="B96" s="412"/>
      <c r="C96" s="348"/>
      <c r="D96" s="348"/>
      <c r="E96" s="97"/>
      <c r="F96" s="97"/>
      <c r="G96" s="348"/>
      <c r="H96" s="348"/>
      <c r="I96" s="96" t="s">
        <v>131</v>
      </c>
      <c r="J96" s="368"/>
      <c r="K96" s="348"/>
      <c r="L96" s="348"/>
      <c r="M96" s="348"/>
      <c r="N96" s="348"/>
      <c r="O96" s="348"/>
      <c r="P96" s="348"/>
      <c r="Q96" s="348"/>
      <c r="R96" s="348"/>
      <c r="S96" s="348"/>
      <c r="T96" s="348"/>
      <c r="U96" s="348"/>
      <c r="V96" s="348"/>
      <c r="W96" s="348"/>
      <c r="X96" s="348"/>
      <c r="Y96" s="348"/>
      <c r="Z96" s="348"/>
      <c r="AA96" s="348"/>
      <c r="AB96" s="348"/>
      <c r="AC96" s="348"/>
      <c r="AD96" s="348"/>
      <c r="AE96" s="348"/>
      <c r="AF96" s="348"/>
      <c r="AG96" s="95">
        <f t="shared" si="41"/>
        <v>5</v>
      </c>
      <c r="AH96" s="348"/>
      <c r="AI96" s="348"/>
      <c r="AJ96" s="348"/>
      <c r="AK96" s="94">
        <v>3</v>
      </c>
      <c r="AL96" s="93" t="s">
        <v>157</v>
      </c>
      <c r="AM96" s="90"/>
      <c r="AN96" s="90" t="str">
        <f t="shared" si="42"/>
        <v/>
      </c>
      <c r="AO96" s="90"/>
      <c r="AP96" s="90" t="str">
        <f t="shared" si="43"/>
        <v/>
      </c>
      <c r="AQ96" s="90"/>
      <c r="AR96" s="90" t="str">
        <f t="shared" si="44"/>
        <v/>
      </c>
      <c r="AS96" s="90"/>
      <c r="AT96" s="90" t="str">
        <f t="shared" si="45"/>
        <v/>
      </c>
      <c r="AU96" s="90"/>
      <c r="AV96" s="90" t="str">
        <f t="shared" si="46"/>
        <v/>
      </c>
      <c r="AW96" s="92"/>
      <c r="AX96" s="90" t="str">
        <f t="shared" si="47"/>
        <v/>
      </c>
      <c r="AY96" s="92"/>
      <c r="AZ96" s="90" t="str">
        <f t="shared" si="48"/>
        <v/>
      </c>
      <c r="BA96" s="91"/>
      <c r="BB96" s="90"/>
      <c r="BC96" s="90"/>
      <c r="BD96" s="90"/>
      <c r="BE96" s="89"/>
      <c r="BF96" s="348"/>
      <c r="BG96" s="348"/>
      <c r="BH96" s="348"/>
      <c r="BI96" s="348"/>
      <c r="BJ96" s="348"/>
      <c r="BK96" s="348"/>
      <c r="BL96" s="348"/>
      <c r="BM96" s="348"/>
      <c r="BN96" s="89"/>
      <c r="BO96" s="87"/>
      <c r="BP96" s="87"/>
      <c r="BQ96" s="87"/>
      <c r="BR96" s="87"/>
      <c r="BS96" s="87"/>
      <c r="BT96" s="88"/>
      <c r="BU96" s="88"/>
      <c r="BV96" s="87"/>
      <c r="BW96" s="87"/>
      <c r="BX96" s="9"/>
      <c r="BY96" s="9"/>
      <c r="BZ96" s="9"/>
      <c r="CA96" s="9"/>
      <c r="CB96" s="9"/>
      <c r="CC96" s="9"/>
      <c r="CD96" s="9"/>
      <c r="CE96" s="9"/>
      <c r="CF96" s="9"/>
      <c r="CG96" s="9"/>
      <c r="CH96" s="9"/>
      <c r="CI96" s="9"/>
      <c r="CJ96" s="9"/>
      <c r="CK96" s="9"/>
      <c r="CL96" s="9"/>
      <c r="CM96" s="9"/>
      <c r="CN96" s="9"/>
      <c r="CO96" s="9"/>
      <c r="CP96" s="9"/>
      <c r="CQ96" s="9"/>
    </row>
    <row r="97" spans="1:95" ht="15.75" customHeight="1">
      <c r="A97" s="348"/>
      <c r="B97" s="412"/>
      <c r="C97" s="348"/>
      <c r="D97" s="348"/>
      <c r="E97" s="97"/>
      <c r="F97" s="97"/>
      <c r="G97" s="348"/>
      <c r="H97" s="348"/>
      <c r="I97" s="96" t="s">
        <v>150</v>
      </c>
      <c r="J97" s="368"/>
      <c r="K97" s="348"/>
      <c r="L97" s="348"/>
      <c r="M97" s="348"/>
      <c r="N97" s="348"/>
      <c r="O97" s="348"/>
      <c r="P97" s="348"/>
      <c r="Q97" s="348"/>
      <c r="R97" s="348"/>
      <c r="S97" s="348"/>
      <c r="T97" s="348"/>
      <c r="U97" s="348"/>
      <c r="V97" s="348"/>
      <c r="W97" s="348"/>
      <c r="X97" s="348"/>
      <c r="Y97" s="348"/>
      <c r="Z97" s="348"/>
      <c r="AA97" s="348"/>
      <c r="AB97" s="348"/>
      <c r="AC97" s="348"/>
      <c r="AD97" s="348"/>
      <c r="AE97" s="348"/>
      <c r="AF97" s="348"/>
      <c r="AG97" s="95">
        <f t="shared" si="41"/>
        <v>5</v>
      </c>
      <c r="AH97" s="348"/>
      <c r="AI97" s="348"/>
      <c r="AJ97" s="348"/>
      <c r="AK97" s="94">
        <v>4</v>
      </c>
      <c r="AL97" s="93" t="s">
        <v>157</v>
      </c>
      <c r="AM97" s="90"/>
      <c r="AN97" s="90" t="str">
        <f t="shared" si="42"/>
        <v/>
      </c>
      <c r="AO97" s="90"/>
      <c r="AP97" s="90" t="str">
        <f t="shared" si="43"/>
        <v/>
      </c>
      <c r="AQ97" s="90"/>
      <c r="AR97" s="90" t="str">
        <f t="shared" si="44"/>
        <v/>
      </c>
      <c r="AS97" s="90"/>
      <c r="AT97" s="90" t="str">
        <f t="shared" si="45"/>
        <v/>
      </c>
      <c r="AU97" s="90"/>
      <c r="AV97" s="90" t="str">
        <f t="shared" si="46"/>
        <v/>
      </c>
      <c r="AW97" s="92"/>
      <c r="AX97" s="90" t="str">
        <f t="shared" si="47"/>
        <v/>
      </c>
      <c r="AY97" s="92"/>
      <c r="AZ97" s="90" t="str">
        <f t="shared" si="48"/>
        <v/>
      </c>
      <c r="BA97" s="91"/>
      <c r="BB97" s="90"/>
      <c r="BC97" s="90"/>
      <c r="BD97" s="90"/>
      <c r="BE97" s="89"/>
      <c r="BF97" s="348"/>
      <c r="BG97" s="348"/>
      <c r="BH97" s="348"/>
      <c r="BI97" s="348"/>
      <c r="BJ97" s="348"/>
      <c r="BK97" s="348"/>
      <c r="BL97" s="348"/>
      <c r="BM97" s="348"/>
      <c r="BN97" s="89"/>
      <c r="BO97" s="87"/>
      <c r="BP97" s="87"/>
      <c r="BQ97" s="87"/>
      <c r="BR97" s="87"/>
      <c r="BS97" s="87"/>
      <c r="BT97" s="88"/>
      <c r="BU97" s="88"/>
      <c r="BV97" s="87"/>
      <c r="BW97" s="87"/>
      <c r="BX97" s="9"/>
      <c r="BY97" s="9"/>
      <c r="BZ97" s="9"/>
      <c r="CA97" s="9"/>
      <c r="CB97" s="9"/>
      <c r="CC97" s="9"/>
      <c r="CD97" s="9"/>
      <c r="CE97" s="9"/>
      <c r="CF97" s="9"/>
      <c r="CG97" s="9"/>
      <c r="CH97" s="9"/>
      <c r="CI97" s="9"/>
      <c r="CJ97" s="9"/>
      <c r="CK97" s="9"/>
      <c r="CL97" s="9"/>
      <c r="CM97" s="9"/>
      <c r="CN97" s="9"/>
      <c r="CO97" s="9"/>
      <c r="CP97" s="9"/>
      <c r="CQ97" s="9"/>
    </row>
    <row r="98" spans="1:95" ht="112.5" customHeight="1">
      <c r="A98" s="457">
        <v>26</v>
      </c>
      <c r="B98" s="430" t="s">
        <v>172</v>
      </c>
      <c r="C98" s="430" t="s">
        <v>171</v>
      </c>
      <c r="D98" s="430" t="s">
        <v>170</v>
      </c>
      <c r="E98" s="430" t="s">
        <v>186</v>
      </c>
      <c r="F98" s="430" t="s">
        <v>185</v>
      </c>
      <c r="G98" s="430" t="s">
        <v>184</v>
      </c>
      <c r="H98" s="430" t="s">
        <v>166</v>
      </c>
      <c r="I98" s="55" t="s">
        <v>150</v>
      </c>
      <c r="J98" s="447">
        <v>4</v>
      </c>
      <c r="K98" s="449" t="str">
        <f>IF(J98&lt;=0,"",IF(J98=1,"Rara vez",IF(J98=2,"Improbable",IF(J98=3,"Posible",IF(J98=4,"Probable",IF(J98=5,"Casi Seguro"))))))</f>
        <v>Probable</v>
      </c>
      <c r="L98" s="436">
        <f>IF(K98="","",IF(K98="Rara vez",0.2,IF(K98="Improbable",0.4,IF(K98="Posible",0.6,IF(K98="Probable",0.8,IF(K98="Casi seguro",1,))))))</f>
        <v>0.8</v>
      </c>
      <c r="M98" s="413" t="s">
        <v>130</v>
      </c>
      <c r="N98" s="413" t="s">
        <v>130</v>
      </c>
      <c r="O98" s="413" t="s">
        <v>130</v>
      </c>
      <c r="P98" s="413" t="s">
        <v>130</v>
      </c>
      <c r="Q98" s="413" t="s">
        <v>130</v>
      </c>
      <c r="R98" s="413" t="s">
        <v>130</v>
      </c>
      <c r="S98" s="413" t="s">
        <v>130</v>
      </c>
      <c r="T98" s="413" t="s">
        <v>130</v>
      </c>
      <c r="U98" s="413" t="s">
        <v>129</v>
      </c>
      <c r="V98" s="413" t="s">
        <v>130</v>
      </c>
      <c r="W98" s="413" t="s">
        <v>130</v>
      </c>
      <c r="X98" s="413" t="s">
        <v>130</v>
      </c>
      <c r="Y98" s="413" t="s">
        <v>130</v>
      </c>
      <c r="Z98" s="413" t="s">
        <v>130</v>
      </c>
      <c r="AA98" s="413" t="s">
        <v>130</v>
      </c>
      <c r="AB98" s="413" t="s">
        <v>129</v>
      </c>
      <c r="AC98" s="413" t="s">
        <v>130</v>
      </c>
      <c r="AD98" s="413" t="s">
        <v>130</v>
      </c>
      <c r="AE98" s="413" t="s">
        <v>129</v>
      </c>
      <c r="AF98" s="455">
        <f>IF(AB98="Si","19",COUNTIF(M98:AE99,"si"))</f>
        <v>16</v>
      </c>
      <c r="AG98" s="86">
        <f t="shared" si="41"/>
        <v>20</v>
      </c>
      <c r="AH98" s="449" t="str">
        <f>IF(AG98=5,"Moderado",IF(AG98=10,"Mayor",IF(AG98=20,"Catastrófico",0)))</f>
        <v>Catastrófico</v>
      </c>
      <c r="AI98" s="436">
        <f>IF(AH98="","",IF(AH98="Moderado",0.6,IF(AH98="Mayor",0.8,IF(AH98="Catastrófico",1,))))</f>
        <v>1</v>
      </c>
      <c r="AJ98" s="451" t="str">
        <f>IF(OR(AND(K98="Rara vez",AH98="Moderado"),AND(K98="Improbable",AH98="Moderado")),"Moderado",IF(OR(AND(K98="Rara vez",AH98="Mayor"),AND(K98="Improbable",AH98="Mayor"),AND(K98="Posible",AH98="Moderado"),AND(K98="Probable",AH98="Moderado")),"Alta",IF(OR(AND(K98="Rara vez",AH98="Catastrófico"),AND(K98="Improbable",AH98="Catastrófico"),AND(K98="Posible",AH98="Catastrófico"),AND(K98="Probable",AH98="Catastrófico"),AND(K98="Casi seguro",AH98="Catastrófico"),AND(K98="Posible",AH98="Moderado"),AND(K98="Probable",AH98="Moderado"),AND(K98="Casi seguro",AH98="Moderado"),AND(K98="Posible",AH98="Mayor"),AND(K98="Probable",AH98="Mayor"),AND(K98="Casi seguro",AH98="Mayor")),"Extremo",)))</f>
        <v>Extremo</v>
      </c>
      <c r="AK98" s="84">
        <v>1</v>
      </c>
      <c r="AL98" s="72" t="s">
        <v>178</v>
      </c>
      <c r="AM98" s="45" t="s">
        <v>127</v>
      </c>
      <c r="AN98" s="42">
        <f t="shared" si="42"/>
        <v>15</v>
      </c>
      <c r="AO98" s="45" t="s">
        <v>126</v>
      </c>
      <c r="AP98" s="42">
        <f t="shared" si="43"/>
        <v>15</v>
      </c>
      <c r="AQ98" s="45" t="s">
        <v>125</v>
      </c>
      <c r="AR98" s="42">
        <f t="shared" si="44"/>
        <v>15</v>
      </c>
      <c r="AS98" s="45" t="s">
        <v>124</v>
      </c>
      <c r="AT98" s="42">
        <f t="shared" si="45"/>
        <v>15</v>
      </c>
      <c r="AU98" s="45" t="s">
        <v>123</v>
      </c>
      <c r="AV98" s="42">
        <f t="shared" si="46"/>
        <v>15</v>
      </c>
      <c r="AW98" s="44" t="s">
        <v>122</v>
      </c>
      <c r="AX98" s="42">
        <f t="shared" si="47"/>
        <v>15</v>
      </c>
      <c r="AY98" s="44" t="s">
        <v>121</v>
      </c>
      <c r="AZ98" s="42">
        <f t="shared" si="48"/>
        <v>15</v>
      </c>
      <c r="BA98" s="70">
        <f>SUM(AN98,AP98,AR98,AT98,AV98,AX98,AZ98)</f>
        <v>105</v>
      </c>
      <c r="BB98" s="42" t="str">
        <f>IF(BA98&gt;=96,"Fuerte",IF(AND(BA98&gt;=86,BA98&lt;96),"Moderado",IF(BA98&lt;86,"Débil")))</f>
        <v>Fuerte</v>
      </c>
      <c r="BC98" s="42" t="s">
        <v>120</v>
      </c>
      <c r="BD98" s="42">
        <f>VALUE(IF(OR(AND(BB98="Fuerte",BC98="Fuerte")),"100",IF(OR(AND(BB98="Fuerte",BC98="Moderado"),AND(BB98="Moderado",BC98="Fuerte"),AND(BB98="Moderado",BC98="Moderado")),"50",IF(OR(AND(BB98="Fuerte",BC98="Débil"),AND(BB98="Moderado",BC98="Débil"),AND(BB98="Débil",BC98="Fuerte"),AND(BB98="Débil",BC98="Moderado"),AND(BB98="Débil",BC98="Débil")),"0",))))</f>
        <v>100</v>
      </c>
      <c r="BE98" s="41" t="str">
        <f>IF(BD98=100,"Fuerte",IF(BD98=50,"Moderado",IF(BD98=0,"Débil")))</f>
        <v>Fuerte</v>
      </c>
      <c r="BF98" s="445">
        <f>AVERAGE(BD98:BD101)</f>
        <v>100</v>
      </c>
      <c r="BG98" s="445" t="str">
        <f>IF(BF98=100,"Fuerte",IF(AND(BF98&lt;=99,BF98&gt;=50),"Moderado",IF(BF98&lt;50,"Débil")))</f>
        <v>Fuerte</v>
      </c>
      <c r="BH98" s="440">
        <f>IF(BG98="Fuerte",(J98-2),IF(BG98="Moderado",(J98-1),IF(BG98="Débil",((J98-0)))))</f>
        <v>2</v>
      </c>
      <c r="BI98" s="440" t="str">
        <f>IF(BH98&lt;=0,"",IF(BH98=1,"Rara vez",IF(BH98=2,"Improbable",IF(BH98=3,"Posible",IF(BH98=4,"Probable",IF(BH98=5,"Casi Seguro"))))))</f>
        <v>Improbable</v>
      </c>
      <c r="BJ98" s="442">
        <f>IF(BI98="","",IF(BI98="Rara vez",0.2,IF(BI98="Improbable",0.4,IF(BI98="Posible",0.6,IF(BI98="Probable",0.8,IF(BI98="Casi seguro",1,))))))</f>
        <v>0.4</v>
      </c>
      <c r="BK98" s="360" t="str">
        <f>IFERROR(IF(AG98=5,"Moderado",IF(AG98=10,"Mayor",IF(AG98=20,"Catastrófico",0))),"")</f>
        <v>Catastrófico</v>
      </c>
      <c r="BL98" s="442">
        <f>IF(AH98="","",IF(AH98="Moderado",0.6,IF(AH98="Mayor",0.8,IF(AH98="Catastrófico",1,))))</f>
        <v>1</v>
      </c>
      <c r="BM98" s="438" t="str">
        <f>IF(OR(AND(KBI98="Rara vez",BK98="Moderado"),AND(BI98="Improbable",BK98="Moderado")),"Moderado",IF(OR(AND(BI98="Rara vez",BK98="Mayor"),AND(BI98="Improbable",BK98="Mayor"),AND(BI98="Posible",BK98="Moderado"),AND(BI98="Probable",BK98="Moderado")),"Alta",IF(OR(AND(BI98="Rara vez",BK98="Catastrófico"),AND(BI98="Improbable",BK98="Catastrófico"),AND(BI98="Posible",BK98="Catastrófico"),AND(BI98="Probable",BK98="Catastrófico"),AND(BI98="Casi seguro",BK98="Catastrófico"),AND(BI98="Posible",BK98="Moderado"),AND(BI98="Probable",BK98="Moderado"),AND(BI98="Casi seguro",BK98="Moderado"),AND(BI98="Posible",BK98="Mayor"),AND(BI98="Probable",BK98="Mayor"),AND(BI98="Casi seguro",BK98="Mayor")),"Extremo",)))</f>
        <v>Extremo</v>
      </c>
      <c r="BN98" s="82" t="s">
        <v>163</v>
      </c>
      <c r="BO98" s="80" t="s">
        <v>183</v>
      </c>
      <c r="BP98" s="80" t="s">
        <v>182</v>
      </c>
      <c r="BQ98" s="80" t="s">
        <v>181</v>
      </c>
      <c r="BR98" s="80" t="s">
        <v>180</v>
      </c>
      <c r="BS98" s="80" t="s">
        <v>179</v>
      </c>
      <c r="BT98" s="85"/>
      <c r="BU98" s="85"/>
      <c r="BV98" s="36"/>
      <c r="BW98" s="84"/>
      <c r="BX98" s="9"/>
      <c r="BY98" s="9"/>
      <c r="BZ98" s="9"/>
      <c r="CA98" s="9"/>
      <c r="CB98" s="9"/>
      <c r="CC98" s="9"/>
      <c r="CD98" s="9"/>
      <c r="CE98" s="9"/>
      <c r="CF98" s="9"/>
      <c r="CG98" s="9"/>
      <c r="CH98" s="9"/>
      <c r="CI98" s="9"/>
      <c r="CJ98" s="9"/>
      <c r="CK98" s="9"/>
      <c r="CL98" s="9"/>
      <c r="CM98" s="9"/>
      <c r="CN98" s="9"/>
      <c r="CO98" s="9"/>
      <c r="CP98" s="9"/>
      <c r="CQ98" s="9"/>
    </row>
    <row r="99" spans="1:95" ht="102" customHeight="1">
      <c r="A99" s="458"/>
      <c r="B99" s="431"/>
      <c r="C99" s="431"/>
      <c r="D99" s="431"/>
      <c r="E99" s="431"/>
      <c r="F99" s="431"/>
      <c r="G99" s="431"/>
      <c r="H99" s="431"/>
      <c r="I99" s="55" t="s">
        <v>140</v>
      </c>
      <c r="J99" s="448"/>
      <c r="K99" s="450"/>
      <c r="L99" s="437"/>
      <c r="M99" s="414"/>
      <c r="N99" s="414"/>
      <c r="O99" s="414"/>
      <c r="P99" s="414"/>
      <c r="Q99" s="414"/>
      <c r="R99" s="414"/>
      <c r="S99" s="414"/>
      <c r="T99" s="414"/>
      <c r="U99" s="414"/>
      <c r="V99" s="414"/>
      <c r="W99" s="414"/>
      <c r="X99" s="414"/>
      <c r="Y99" s="414"/>
      <c r="Z99" s="414"/>
      <c r="AA99" s="414"/>
      <c r="AB99" s="414"/>
      <c r="AC99" s="414"/>
      <c r="AD99" s="414"/>
      <c r="AE99" s="414"/>
      <c r="AF99" s="456"/>
      <c r="AG99" s="86">
        <f t="shared" si="41"/>
        <v>5</v>
      </c>
      <c r="AH99" s="450"/>
      <c r="AI99" s="437"/>
      <c r="AJ99" s="452"/>
      <c r="AK99" s="84">
        <v>2</v>
      </c>
      <c r="AL99" s="73" t="s">
        <v>157</v>
      </c>
      <c r="AM99" s="45"/>
      <c r="AN99" s="42" t="str">
        <f t="shared" si="42"/>
        <v/>
      </c>
      <c r="AO99" s="45"/>
      <c r="AP99" s="42" t="str">
        <f t="shared" si="43"/>
        <v/>
      </c>
      <c r="AQ99" s="45"/>
      <c r="AR99" s="42" t="str">
        <f t="shared" si="44"/>
        <v/>
      </c>
      <c r="AS99" s="45"/>
      <c r="AT99" s="42" t="str">
        <f t="shared" si="45"/>
        <v/>
      </c>
      <c r="AU99" s="45"/>
      <c r="AV99" s="42" t="str">
        <f t="shared" si="46"/>
        <v/>
      </c>
      <c r="AW99" s="44"/>
      <c r="AX99" s="42" t="str">
        <f t="shared" si="47"/>
        <v/>
      </c>
      <c r="AY99" s="44"/>
      <c r="AZ99" s="42" t="str">
        <f t="shared" si="48"/>
        <v/>
      </c>
      <c r="BA99" s="70"/>
      <c r="BB99" s="42"/>
      <c r="BC99" s="42"/>
      <c r="BD99" s="42"/>
      <c r="BE99" s="41"/>
      <c r="BF99" s="446"/>
      <c r="BG99" s="446"/>
      <c r="BH99" s="441"/>
      <c r="BI99" s="441"/>
      <c r="BJ99" s="443"/>
      <c r="BK99" s="348"/>
      <c r="BL99" s="443"/>
      <c r="BM99" s="439"/>
      <c r="BN99" s="37"/>
      <c r="BO99" s="36"/>
      <c r="BP99" s="36"/>
      <c r="BQ99" s="36"/>
      <c r="BR99" s="36"/>
      <c r="BS99" s="36"/>
      <c r="BT99" s="85"/>
      <c r="BU99" s="85"/>
      <c r="BV99" s="36"/>
      <c r="BW99" s="84"/>
      <c r="BX99" s="9"/>
      <c r="BY99" s="9"/>
      <c r="BZ99" s="9"/>
      <c r="CA99" s="9"/>
      <c r="CB99" s="9"/>
      <c r="CC99" s="9"/>
      <c r="CD99" s="9"/>
      <c r="CE99" s="9"/>
      <c r="CF99" s="9"/>
      <c r="CG99" s="9"/>
      <c r="CH99" s="9"/>
      <c r="CI99" s="9"/>
      <c r="CJ99" s="9"/>
      <c r="CK99" s="9"/>
      <c r="CL99" s="9"/>
      <c r="CM99" s="9"/>
      <c r="CN99" s="9"/>
      <c r="CO99" s="9"/>
      <c r="CP99" s="9"/>
      <c r="CQ99" s="9"/>
    </row>
    <row r="100" spans="1:95" ht="120.75" customHeight="1">
      <c r="A100" s="458"/>
      <c r="B100" s="431"/>
      <c r="C100" s="431"/>
      <c r="D100" s="431"/>
      <c r="E100" s="431"/>
      <c r="F100" s="431"/>
      <c r="G100" s="431"/>
      <c r="H100" s="431"/>
      <c r="I100" s="55" t="s">
        <v>131</v>
      </c>
      <c r="J100" s="448"/>
      <c r="K100" s="450"/>
      <c r="L100" s="437"/>
      <c r="M100" s="414"/>
      <c r="N100" s="414"/>
      <c r="O100" s="414"/>
      <c r="P100" s="414"/>
      <c r="Q100" s="414"/>
      <c r="R100" s="414"/>
      <c r="S100" s="414"/>
      <c r="T100" s="414"/>
      <c r="U100" s="414"/>
      <c r="V100" s="414"/>
      <c r="W100" s="414"/>
      <c r="X100" s="414"/>
      <c r="Y100" s="414"/>
      <c r="Z100" s="414"/>
      <c r="AA100" s="414"/>
      <c r="AB100" s="414"/>
      <c r="AC100" s="414"/>
      <c r="AD100" s="414"/>
      <c r="AE100" s="414"/>
      <c r="AF100" s="456"/>
      <c r="AG100" s="86">
        <f t="shared" si="41"/>
        <v>5</v>
      </c>
      <c r="AH100" s="450"/>
      <c r="AI100" s="437"/>
      <c r="AJ100" s="452"/>
      <c r="AK100" s="84">
        <v>3</v>
      </c>
      <c r="AL100" s="73" t="s">
        <v>157</v>
      </c>
      <c r="AM100" s="45"/>
      <c r="AN100" s="42" t="str">
        <f t="shared" si="42"/>
        <v/>
      </c>
      <c r="AO100" s="45"/>
      <c r="AP100" s="42" t="str">
        <f t="shared" si="43"/>
        <v/>
      </c>
      <c r="AQ100" s="45"/>
      <c r="AR100" s="42" t="str">
        <f t="shared" si="44"/>
        <v/>
      </c>
      <c r="AS100" s="45"/>
      <c r="AT100" s="42" t="str">
        <f t="shared" si="45"/>
        <v/>
      </c>
      <c r="AU100" s="45"/>
      <c r="AV100" s="42" t="str">
        <f t="shared" si="46"/>
        <v/>
      </c>
      <c r="AW100" s="44"/>
      <c r="AX100" s="42" t="str">
        <f t="shared" si="47"/>
        <v/>
      </c>
      <c r="AY100" s="44"/>
      <c r="AZ100" s="42" t="str">
        <f t="shared" si="48"/>
        <v/>
      </c>
      <c r="BA100" s="70"/>
      <c r="BB100" s="42"/>
      <c r="BC100" s="42"/>
      <c r="BD100" s="42"/>
      <c r="BE100" s="41"/>
      <c r="BF100" s="446"/>
      <c r="BG100" s="446"/>
      <c r="BH100" s="441"/>
      <c r="BI100" s="441"/>
      <c r="BJ100" s="443"/>
      <c r="BK100" s="348"/>
      <c r="BL100" s="443"/>
      <c r="BM100" s="439"/>
      <c r="BN100" s="37"/>
      <c r="BO100" s="36"/>
      <c r="BP100" s="36"/>
      <c r="BQ100" s="36"/>
      <c r="BR100" s="36"/>
      <c r="BS100" s="36"/>
      <c r="BT100" s="85"/>
      <c r="BU100" s="85"/>
      <c r="BV100" s="36"/>
      <c r="BW100" s="84"/>
      <c r="BX100" s="9"/>
      <c r="BY100" s="9"/>
      <c r="BZ100" s="9"/>
      <c r="CA100" s="9"/>
      <c r="CB100" s="9"/>
      <c r="CC100" s="9"/>
      <c r="CD100" s="9"/>
      <c r="CE100" s="9"/>
      <c r="CF100" s="9"/>
      <c r="CG100" s="9"/>
      <c r="CH100" s="9"/>
      <c r="CI100" s="9"/>
      <c r="CJ100" s="9"/>
      <c r="CK100" s="9"/>
      <c r="CL100" s="9"/>
      <c r="CM100" s="9"/>
      <c r="CN100" s="9"/>
      <c r="CO100" s="9"/>
      <c r="CP100" s="9"/>
      <c r="CQ100" s="9"/>
    </row>
    <row r="101" spans="1:95" ht="81">
      <c r="A101" s="458"/>
      <c r="B101" s="431"/>
      <c r="C101" s="431"/>
      <c r="D101" s="431"/>
      <c r="E101" s="431"/>
      <c r="F101" s="431"/>
      <c r="G101" s="431"/>
      <c r="H101" s="431"/>
      <c r="I101" s="55" t="s">
        <v>139</v>
      </c>
      <c r="J101" s="448"/>
      <c r="K101" s="450"/>
      <c r="L101" s="437"/>
      <c r="M101" s="414"/>
      <c r="N101" s="414"/>
      <c r="O101" s="414"/>
      <c r="P101" s="414"/>
      <c r="Q101" s="414"/>
      <c r="R101" s="414"/>
      <c r="S101" s="414"/>
      <c r="T101" s="414"/>
      <c r="U101" s="414"/>
      <c r="V101" s="414"/>
      <c r="W101" s="414"/>
      <c r="X101" s="414"/>
      <c r="Y101" s="414"/>
      <c r="Z101" s="414"/>
      <c r="AA101" s="414"/>
      <c r="AB101" s="414"/>
      <c r="AC101" s="414"/>
      <c r="AD101" s="414"/>
      <c r="AE101" s="414"/>
      <c r="AF101" s="456"/>
      <c r="AG101" s="86">
        <f t="shared" si="41"/>
        <v>5</v>
      </c>
      <c r="AH101" s="450"/>
      <c r="AI101" s="437"/>
      <c r="AJ101" s="452"/>
      <c r="AK101" s="84">
        <v>4</v>
      </c>
      <c r="AL101" s="73" t="s">
        <v>157</v>
      </c>
      <c r="AM101" s="45"/>
      <c r="AN101" s="42" t="str">
        <f t="shared" si="42"/>
        <v/>
      </c>
      <c r="AO101" s="45"/>
      <c r="AP101" s="42" t="str">
        <f t="shared" si="43"/>
        <v/>
      </c>
      <c r="AQ101" s="45"/>
      <c r="AR101" s="42" t="str">
        <f t="shared" si="44"/>
        <v/>
      </c>
      <c r="AS101" s="45"/>
      <c r="AT101" s="42" t="str">
        <f t="shared" si="45"/>
        <v/>
      </c>
      <c r="AU101" s="45"/>
      <c r="AV101" s="42" t="str">
        <f t="shared" si="46"/>
        <v/>
      </c>
      <c r="AW101" s="44"/>
      <c r="AX101" s="42" t="str">
        <f t="shared" si="47"/>
        <v/>
      </c>
      <c r="AY101" s="44"/>
      <c r="AZ101" s="42" t="str">
        <f t="shared" si="48"/>
        <v/>
      </c>
      <c r="BA101" s="70"/>
      <c r="BB101" s="42"/>
      <c r="BC101" s="42"/>
      <c r="BD101" s="42"/>
      <c r="BE101" s="41"/>
      <c r="BF101" s="446"/>
      <c r="BG101" s="446"/>
      <c r="BH101" s="441"/>
      <c r="BI101" s="441"/>
      <c r="BJ101" s="443"/>
      <c r="BK101" s="348"/>
      <c r="BL101" s="443"/>
      <c r="BM101" s="439"/>
      <c r="BN101" s="37"/>
      <c r="BO101" s="36"/>
      <c r="BP101" s="36"/>
      <c r="BQ101" s="36"/>
      <c r="BR101" s="36"/>
      <c r="BS101" s="36"/>
      <c r="BT101" s="85"/>
      <c r="BU101" s="85"/>
      <c r="BV101" s="36"/>
      <c r="BW101" s="84"/>
      <c r="BX101" s="9"/>
      <c r="BY101" s="9"/>
      <c r="BZ101" s="9"/>
      <c r="CA101" s="9"/>
      <c r="CB101" s="9"/>
      <c r="CC101" s="9"/>
      <c r="CD101" s="9"/>
      <c r="CE101" s="9"/>
      <c r="CF101" s="9"/>
      <c r="CG101" s="9"/>
      <c r="CH101" s="9"/>
      <c r="CI101" s="9"/>
      <c r="CJ101" s="9"/>
      <c r="CK101" s="9"/>
      <c r="CL101" s="9"/>
      <c r="CM101" s="9"/>
      <c r="CN101" s="9"/>
      <c r="CO101" s="9"/>
      <c r="CP101" s="9"/>
      <c r="CQ101" s="9"/>
    </row>
    <row r="102" spans="1:95" ht="135" customHeight="1">
      <c r="A102" s="457">
        <v>27</v>
      </c>
      <c r="B102" s="430" t="s">
        <v>172</v>
      </c>
      <c r="C102" s="430" t="s">
        <v>171</v>
      </c>
      <c r="D102" s="430" t="s">
        <v>170</v>
      </c>
      <c r="E102" s="430" t="s">
        <v>169</v>
      </c>
      <c r="F102" s="430" t="s">
        <v>168</v>
      </c>
      <c r="G102" s="430" t="s">
        <v>167</v>
      </c>
      <c r="H102" s="430" t="s">
        <v>166</v>
      </c>
      <c r="I102" s="55" t="s">
        <v>150</v>
      </c>
      <c r="J102" s="366">
        <v>3</v>
      </c>
      <c r="K102" s="432" t="str">
        <f>IF(J102&lt;=0,"",IF(J102=1,"Rara vez",IF(J102=2,"Improbable",IF(J102=3,"Posible",IF(J102=4,"Probable",IF(J102=5,"Casi Seguro"))))))</f>
        <v>Posible</v>
      </c>
      <c r="L102" s="434">
        <f>IF(K102="","",IF(K102="Rara vez",0.2,IF(K102="Improbable",0.4,IF(K102="Posible",0.6,IF(K102="Probable",0.8,IF(K102="Casi seguro",1,))))))</f>
        <v>0.6</v>
      </c>
      <c r="M102" s="405" t="s">
        <v>130</v>
      </c>
      <c r="N102" s="405" t="s">
        <v>130</v>
      </c>
      <c r="O102" s="405" t="s">
        <v>130</v>
      </c>
      <c r="P102" s="405" t="s">
        <v>130</v>
      </c>
      <c r="Q102" s="405" t="s">
        <v>130</v>
      </c>
      <c r="R102" s="405" t="s">
        <v>130</v>
      </c>
      <c r="S102" s="405" t="s">
        <v>130</v>
      </c>
      <c r="T102" s="405" t="s">
        <v>130</v>
      </c>
      <c r="U102" s="405" t="s">
        <v>129</v>
      </c>
      <c r="V102" s="405" t="s">
        <v>130</v>
      </c>
      <c r="W102" s="405" t="s">
        <v>130</v>
      </c>
      <c r="X102" s="405" t="s">
        <v>130</v>
      </c>
      <c r="Y102" s="405" t="s">
        <v>130</v>
      </c>
      <c r="Z102" s="405" t="s">
        <v>130</v>
      </c>
      <c r="AA102" s="405" t="s">
        <v>130</v>
      </c>
      <c r="AB102" s="405" t="s">
        <v>130</v>
      </c>
      <c r="AC102" s="405" t="s">
        <v>130</v>
      </c>
      <c r="AD102" s="405" t="s">
        <v>130</v>
      </c>
      <c r="AE102" s="405" t="s">
        <v>129</v>
      </c>
      <c r="AF102" s="415" t="str">
        <f>IF(AB102="Si","19",COUNTIF(M102:AE103,"si"))</f>
        <v>19</v>
      </c>
      <c r="AG102" s="74">
        <f t="shared" si="41"/>
        <v>20</v>
      </c>
      <c r="AH102" s="432" t="str">
        <f>IF(AG102=5,"Moderado",IF(AG102=10,"Mayor",IF(AG102=20,"Catastrófico",0)))</f>
        <v>Catastrófico</v>
      </c>
      <c r="AI102" s="460">
        <f>IF(AH102="","",IF(AH102="Moderado",0.6,IF(AH102="Mayor",0.8,IF(AH102="Catastrófico",1,))))</f>
        <v>1</v>
      </c>
      <c r="AJ102" s="451" t="str">
        <f>IF(OR(AND(K102="Rara vez",AH102="Moderado"),AND(K102="Improbable",AH102="Moderado")),"Moderado",IF(OR(AND(K102="Rara vez",AH102="Mayor"),AND(K102="Improbable",AH102="Mayor"),AND(K102="Posible",AH102="Moderado"),AND(K102="Probable",AH102="Moderado")),"Alta",IF(OR(AND(K102="Rara vez",AH102="Catastrófico"),AND(K102="Improbable",AH102="Catastrófico"),AND(K102="Posible",AH102="Catastrófico"),AND(K102="Probable",AH102="Catastrófico"),AND(K102="Casi seguro",AH102="Catastrófico"),AND(K102="Posible",AH102="Moderado"),AND(K102="Probable",AH102="Moderado"),AND(K102="Casi seguro",AH102="Moderado"),AND(K102="Posible",AH102="Mayor"),AND(K102="Probable",AH102="Mayor"),AND(K102="Casi seguro",AH102="Mayor")),"Extremo",)))</f>
        <v>Extremo</v>
      </c>
      <c r="AK102" s="78">
        <v>1</v>
      </c>
      <c r="AL102" s="83" t="s">
        <v>178</v>
      </c>
      <c r="AM102" s="45" t="s">
        <v>127</v>
      </c>
      <c r="AN102" s="42">
        <f t="shared" si="42"/>
        <v>15</v>
      </c>
      <c r="AO102" s="45" t="s">
        <v>126</v>
      </c>
      <c r="AP102" s="42">
        <f t="shared" si="43"/>
        <v>15</v>
      </c>
      <c r="AQ102" s="45" t="s">
        <v>125</v>
      </c>
      <c r="AR102" s="42">
        <f t="shared" si="44"/>
        <v>15</v>
      </c>
      <c r="AS102" s="71" t="s">
        <v>164</v>
      </c>
      <c r="AT102" s="42">
        <f t="shared" si="45"/>
        <v>10</v>
      </c>
      <c r="AU102" s="45" t="s">
        <v>123</v>
      </c>
      <c r="AV102" s="42">
        <f t="shared" si="46"/>
        <v>15</v>
      </c>
      <c r="AW102" s="44" t="s">
        <v>122</v>
      </c>
      <c r="AX102" s="42">
        <f t="shared" si="47"/>
        <v>15</v>
      </c>
      <c r="AY102" s="44" t="s">
        <v>121</v>
      </c>
      <c r="AZ102" s="42">
        <f t="shared" si="48"/>
        <v>15</v>
      </c>
      <c r="BA102" s="70">
        <f>SUM(AN102,AP102,AR102,AT102,AV102,AX102,AZ102)</f>
        <v>100</v>
      </c>
      <c r="BB102" s="42" t="str">
        <f>IF(BA102&gt;=96,"Fuerte",IF(AND(BA102&gt;=86,BA102&lt;96),"Moderado",IF(BA102&lt;86,"Débil")))</f>
        <v>Fuerte</v>
      </c>
      <c r="BC102" s="42" t="s">
        <v>120</v>
      </c>
      <c r="BD102" s="42">
        <f>VALUE(IF(OR(AND(BB102="Fuerte",BC102="Fuerte")),"100",IF(OR(AND(BB102="Fuerte",BC102="Moderado"),AND(BB102="Moderado",BC102="Fuerte"),AND(BB102="Moderado",BC102="Moderado")),"50",IF(OR(AND(BB102="Fuerte",BC102="Débil"),AND(BB102="Moderado",BC102="Débil"),AND(BB102="Débil",BC102="Fuerte"),AND(BB102="Débil",BC102="Moderado"),AND(BB102="Débil",BC102="Débil")),"0",))))</f>
        <v>100</v>
      </c>
      <c r="BE102" s="41" t="str">
        <f>IF(BD102=100,"Fuerte",IF(BD102=50,"Moderado",IF(BD102=0,"Débil")))</f>
        <v>Fuerte</v>
      </c>
      <c r="BF102" s="41">
        <f>AVERAGE(BD102:BD104)</f>
        <v>100</v>
      </c>
      <c r="BG102" s="41" t="str">
        <f>IF(BF102=100,"Fuerte",IF(AND(BF102&lt;=99,BF102&gt;=50),"Moderado",IF(BF102&lt;50,"Débil")))</f>
        <v>Fuerte</v>
      </c>
      <c r="BH102" s="40">
        <f>IF(BG102="Fuerte",(J102-2),IF(BG102="Moderado",(J102-1),IF(BG102="Débil",((J102-0)))))</f>
        <v>1</v>
      </c>
      <c r="BI102" s="440" t="str">
        <f>IF(BH102&lt;=0,"",IF(BH102=1,"Rara vez",IF(BH102=2,"Improbable",IF(BH102=3,"Posible",IF(BH102=4,"Probable",IF(BH102=5,"Casi Seguro"))))))</f>
        <v>Rara vez</v>
      </c>
      <c r="BJ102" s="442">
        <f>IF(BI102="","",IF(BI102="Rara vez",0.2,IF(BI102="Improbable",0.4,IF(BI102="Posible",0.6,IF(BI102="Probable",0.8,IF(BI102="Casi seguro",1,))))))</f>
        <v>0.2</v>
      </c>
      <c r="BK102" s="360" t="str">
        <f>IFERROR(IF(AG102=5,"Moderado",IF(AG102=10,"Mayor",IF(AG102=20,"Catastrófico",0))),"")</f>
        <v>Catastrófico</v>
      </c>
      <c r="BL102" s="442">
        <f>IF(AH102="","",IF(AH102="Moderado",0.6,IF(AH102="Mayor",0.8,IF(AH102="Catastrófico",1,))))</f>
        <v>1</v>
      </c>
      <c r="BM102" s="438" t="str">
        <f>IF(OR(AND(KBI102="Rara vez",BK102="Moderado"),AND(BI102="Improbable",BK102="Moderado")),"Moderado",IF(OR(AND(BI102="Rara vez",BK102="Mayor"),AND(BI102="Improbable",BK102="Mayor"),AND(BI102="Posible",BK102="Moderado"),AND(BI102="Probable",BK102="Moderado")),"Alta",IF(OR(AND(BI102="Rara vez",BK102="Catastrófico"),AND(BI102="Improbable",BK102="Catastrófico"),AND(BI102="Posible",BK102="Catastrófico"),AND(BI102="Probable",BK102="Catastrófico"),AND(BI102="Casi seguro",BK102="Catastrófico"),AND(BI102="Posible",BK102="Moderado"),AND(BI102="Probable",BK102="Moderado"),AND(BI102="Casi seguro",BK102="Moderado"),AND(BI102="Posible",BK102="Mayor"),AND(BI102="Probable",BK102="Mayor"),AND(BI102="Casi seguro",BK102="Mayor")),"Extremo",)))</f>
        <v>Extremo</v>
      </c>
      <c r="BN102" s="82" t="s">
        <v>163</v>
      </c>
      <c r="BO102" s="81" t="s">
        <v>177</v>
      </c>
      <c r="BP102" s="80" t="s">
        <v>176</v>
      </c>
      <c r="BQ102" s="80" t="s">
        <v>175</v>
      </c>
      <c r="BR102" s="80" t="s">
        <v>174</v>
      </c>
      <c r="BS102" s="80" t="s">
        <v>173</v>
      </c>
      <c r="BT102" s="35"/>
      <c r="BU102" s="79"/>
      <c r="BV102" s="75"/>
      <c r="BW102" s="78"/>
      <c r="BX102" s="9"/>
      <c r="BY102" s="9"/>
      <c r="BZ102" s="9"/>
      <c r="CA102" s="9"/>
      <c r="CB102" s="9"/>
      <c r="CC102" s="9"/>
      <c r="CD102" s="9"/>
      <c r="CE102" s="9"/>
      <c r="CF102" s="9"/>
      <c r="CG102" s="9"/>
      <c r="CH102" s="9"/>
      <c r="CI102" s="9"/>
      <c r="CJ102" s="9"/>
      <c r="CK102" s="9"/>
      <c r="CL102" s="9"/>
      <c r="CM102" s="9"/>
      <c r="CN102" s="9"/>
      <c r="CO102" s="9"/>
      <c r="CP102" s="9"/>
      <c r="CQ102" s="9"/>
    </row>
    <row r="103" spans="1:95" ht="81">
      <c r="A103" s="458"/>
      <c r="B103" s="431"/>
      <c r="C103" s="431"/>
      <c r="D103" s="431"/>
      <c r="E103" s="431"/>
      <c r="F103" s="431"/>
      <c r="G103" s="431"/>
      <c r="H103" s="431"/>
      <c r="I103" s="55" t="s">
        <v>158</v>
      </c>
      <c r="J103" s="368"/>
      <c r="K103" s="433"/>
      <c r="L103" s="435"/>
      <c r="M103" s="406"/>
      <c r="N103" s="406"/>
      <c r="O103" s="406"/>
      <c r="P103" s="406"/>
      <c r="Q103" s="406"/>
      <c r="R103" s="406"/>
      <c r="S103" s="406"/>
      <c r="T103" s="406"/>
      <c r="U103" s="406"/>
      <c r="V103" s="406"/>
      <c r="W103" s="406"/>
      <c r="X103" s="406"/>
      <c r="Y103" s="406"/>
      <c r="Z103" s="406"/>
      <c r="AA103" s="406"/>
      <c r="AB103" s="406"/>
      <c r="AC103" s="406"/>
      <c r="AD103" s="406"/>
      <c r="AE103" s="406"/>
      <c r="AF103" s="416"/>
      <c r="AG103" s="74">
        <f t="shared" si="41"/>
        <v>5</v>
      </c>
      <c r="AH103" s="433"/>
      <c r="AI103" s="461"/>
      <c r="AJ103" s="452"/>
      <c r="AK103" s="78">
        <v>2</v>
      </c>
      <c r="AL103" s="73" t="s">
        <v>157</v>
      </c>
      <c r="AM103" s="76"/>
      <c r="AN103" s="77" t="str">
        <f t="shared" si="42"/>
        <v/>
      </c>
      <c r="AO103" s="76"/>
      <c r="AP103" s="77" t="str">
        <f t="shared" si="43"/>
        <v/>
      </c>
      <c r="AQ103" s="76"/>
      <c r="AR103" s="75" t="str">
        <f t="shared" si="44"/>
        <v/>
      </c>
      <c r="AS103" s="75"/>
      <c r="AT103" s="75" t="str">
        <f t="shared" si="45"/>
        <v/>
      </c>
      <c r="AU103" s="75"/>
      <c r="AV103" s="75" t="str">
        <f t="shared" si="46"/>
        <v/>
      </c>
      <c r="AW103" s="75"/>
      <c r="AX103" s="75" t="str">
        <f t="shared" si="47"/>
        <v/>
      </c>
      <c r="AY103" s="75"/>
      <c r="AZ103" s="75" t="str">
        <f t="shared" si="48"/>
        <v/>
      </c>
      <c r="BA103" s="75"/>
      <c r="BB103" s="75"/>
      <c r="BC103" s="75"/>
      <c r="BD103" s="75"/>
      <c r="BE103" s="75"/>
      <c r="BF103" s="41"/>
      <c r="BG103" s="41"/>
      <c r="BH103" s="40"/>
      <c r="BI103" s="441"/>
      <c r="BJ103" s="443"/>
      <c r="BK103" s="348"/>
      <c r="BL103" s="443"/>
      <c r="BM103" s="439"/>
      <c r="BN103" s="75"/>
      <c r="BO103" s="75"/>
      <c r="BP103" s="75"/>
      <c r="BQ103" s="75"/>
      <c r="BR103" s="75"/>
      <c r="BS103" s="75"/>
      <c r="BT103" s="75"/>
      <c r="BU103" s="75"/>
      <c r="BV103" s="75"/>
      <c r="BW103" s="75"/>
      <c r="BX103" s="9"/>
      <c r="BY103" s="9"/>
      <c r="BZ103" s="9"/>
      <c r="CA103" s="9"/>
      <c r="CB103" s="9"/>
      <c r="CC103" s="9"/>
      <c r="CD103" s="9"/>
      <c r="CE103" s="9"/>
      <c r="CF103" s="9"/>
      <c r="CG103" s="9"/>
      <c r="CH103" s="9"/>
      <c r="CI103" s="9"/>
      <c r="CJ103" s="9"/>
      <c r="CK103" s="9"/>
      <c r="CL103" s="9"/>
      <c r="CM103" s="9"/>
      <c r="CN103" s="9"/>
      <c r="CO103" s="9"/>
      <c r="CP103" s="9"/>
      <c r="CQ103" s="9"/>
    </row>
    <row r="104" spans="1:95" ht="81">
      <c r="A104" s="458"/>
      <c r="B104" s="431"/>
      <c r="C104" s="431"/>
      <c r="D104" s="431"/>
      <c r="E104" s="431"/>
      <c r="F104" s="431"/>
      <c r="G104" s="431"/>
      <c r="H104" s="431"/>
      <c r="I104" s="55" t="s">
        <v>140</v>
      </c>
      <c r="J104" s="368"/>
      <c r="K104" s="433"/>
      <c r="L104" s="435"/>
      <c r="M104" s="406"/>
      <c r="N104" s="406"/>
      <c r="O104" s="406"/>
      <c r="P104" s="406"/>
      <c r="Q104" s="406"/>
      <c r="R104" s="406"/>
      <c r="S104" s="406"/>
      <c r="T104" s="406"/>
      <c r="U104" s="406"/>
      <c r="V104" s="406"/>
      <c r="W104" s="406"/>
      <c r="X104" s="406"/>
      <c r="Y104" s="406"/>
      <c r="Z104" s="406"/>
      <c r="AA104" s="406"/>
      <c r="AB104" s="406"/>
      <c r="AC104" s="406"/>
      <c r="AD104" s="406"/>
      <c r="AE104" s="406"/>
      <c r="AF104" s="416"/>
      <c r="AG104" s="74">
        <f t="shared" si="41"/>
        <v>5</v>
      </c>
      <c r="AH104" s="433"/>
      <c r="AI104" s="461"/>
      <c r="AJ104" s="452"/>
      <c r="AK104" s="78">
        <v>3</v>
      </c>
      <c r="AL104" s="73" t="s">
        <v>157</v>
      </c>
      <c r="AM104" s="76"/>
      <c r="AN104" s="77" t="str">
        <f t="shared" si="42"/>
        <v/>
      </c>
      <c r="AO104" s="76"/>
      <c r="AP104" s="77" t="str">
        <f t="shared" si="43"/>
        <v/>
      </c>
      <c r="AQ104" s="76"/>
      <c r="AR104" s="75" t="str">
        <f t="shared" si="44"/>
        <v/>
      </c>
      <c r="AS104" s="75"/>
      <c r="AT104" s="75" t="str">
        <f t="shared" si="45"/>
        <v/>
      </c>
      <c r="AU104" s="75"/>
      <c r="AV104" s="75" t="str">
        <f t="shared" si="46"/>
        <v/>
      </c>
      <c r="AW104" s="75"/>
      <c r="AX104" s="75" t="str">
        <f t="shared" si="47"/>
        <v/>
      </c>
      <c r="AY104" s="75"/>
      <c r="AZ104" s="75" t="str">
        <f t="shared" si="48"/>
        <v/>
      </c>
      <c r="BA104" s="75"/>
      <c r="BB104" s="75"/>
      <c r="BC104" s="75"/>
      <c r="BD104" s="75"/>
      <c r="BE104" s="75"/>
      <c r="BF104" s="41"/>
      <c r="BG104" s="41"/>
      <c r="BH104" s="40"/>
      <c r="BI104" s="459"/>
      <c r="BJ104" s="444"/>
      <c r="BK104" s="348"/>
      <c r="BL104" s="444"/>
      <c r="BM104" s="439"/>
      <c r="BN104" s="75"/>
      <c r="BO104" s="75"/>
      <c r="BP104" s="75"/>
      <c r="BQ104" s="75"/>
      <c r="BR104" s="75"/>
      <c r="BS104" s="75"/>
      <c r="BT104" s="75"/>
      <c r="BU104" s="75"/>
      <c r="BV104" s="75"/>
      <c r="BW104" s="75"/>
      <c r="BX104" s="9"/>
      <c r="BY104" s="9"/>
      <c r="BZ104" s="9"/>
      <c r="CA104" s="9"/>
      <c r="CB104" s="9"/>
      <c r="CC104" s="9"/>
      <c r="CD104" s="9"/>
      <c r="CE104" s="9"/>
      <c r="CF104" s="9"/>
      <c r="CG104" s="9"/>
      <c r="CH104" s="9"/>
      <c r="CI104" s="9"/>
      <c r="CJ104" s="9"/>
      <c r="CK104" s="9"/>
      <c r="CL104" s="9"/>
      <c r="CM104" s="9"/>
      <c r="CN104" s="9"/>
      <c r="CO104" s="9"/>
      <c r="CP104" s="9"/>
      <c r="CQ104" s="9"/>
    </row>
    <row r="105" spans="1:95" ht="112.5" customHeight="1">
      <c r="A105" s="457">
        <v>28</v>
      </c>
      <c r="B105" s="430" t="s">
        <v>172</v>
      </c>
      <c r="C105" s="430" t="s">
        <v>171</v>
      </c>
      <c r="D105" s="430" t="s">
        <v>170</v>
      </c>
      <c r="E105" s="430" t="s">
        <v>169</v>
      </c>
      <c r="F105" s="430" t="s">
        <v>168</v>
      </c>
      <c r="G105" s="430" t="s">
        <v>167</v>
      </c>
      <c r="H105" s="430" t="s">
        <v>166</v>
      </c>
      <c r="I105" s="55" t="s">
        <v>150</v>
      </c>
      <c r="J105" s="453">
        <v>3</v>
      </c>
      <c r="K105" s="432" t="str">
        <f>IF(J105&lt;=0,"",IF(J105=1,"Rara vez",IF(J105=2,"Improbable",IF(J105=3,"Posible",IF(J105=4,"Probable",IF(J105=5,"Casi Seguro"))))))</f>
        <v>Posible</v>
      </c>
      <c r="L105" s="436">
        <f>IF(K105="","",IF(K105="Rara vez",0.2,IF(K105="Improbable",0.4,IF(K105="Posible",0.6,IF(K105="Probable",0.8,IF(K105="Casi seguro",1,))))))</f>
        <v>0.6</v>
      </c>
      <c r="M105" s="413" t="s">
        <v>130</v>
      </c>
      <c r="N105" s="413" t="s">
        <v>130</v>
      </c>
      <c r="O105" s="413" t="s">
        <v>130</v>
      </c>
      <c r="P105" s="413" t="s">
        <v>130</v>
      </c>
      <c r="Q105" s="413" t="s">
        <v>130</v>
      </c>
      <c r="R105" s="413" t="s">
        <v>130</v>
      </c>
      <c r="S105" s="413" t="s">
        <v>130</v>
      </c>
      <c r="T105" s="413" t="s">
        <v>130</v>
      </c>
      <c r="U105" s="413" t="s">
        <v>129</v>
      </c>
      <c r="V105" s="413" t="s">
        <v>130</v>
      </c>
      <c r="W105" s="413" t="s">
        <v>130</v>
      </c>
      <c r="X105" s="413" t="s">
        <v>130</v>
      </c>
      <c r="Y105" s="413" t="s">
        <v>130</v>
      </c>
      <c r="Z105" s="413" t="s">
        <v>130</v>
      </c>
      <c r="AA105" s="413" t="s">
        <v>130</v>
      </c>
      <c r="AB105" s="413" t="s">
        <v>130</v>
      </c>
      <c r="AC105" s="413" t="s">
        <v>130</v>
      </c>
      <c r="AD105" s="413" t="s">
        <v>130</v>
      </c>
      <c r="AE105" s="413" t="s">
        <v>129</v>
      </c>
      <c r="AF105" s="415" t="str">
        <f>IF(AB105="Si","19",COUNTIF(M105:AE106,"si"))</f>
        <v>19</v>
      </c>
      <c r="AG105" s="74">
        <f t="shared" si="41"/>
        <v>20</v>
      </c>
      <c r="AH105" s="432" t="str">
        <f>IF(AG105=5,"Moderado",IF(AG105=10,"Mayor",IF(AG105=20,"Catastrófico",0)))</f>
        <v>Catastrófico</v>
      </c>
      <c r="AI105" s="462">
        <f>IF(AH105="","",IF(AH105="Moderado",0.6,IF(AH105="Mayor",0.8,IF(AH105="Catastrófico",1,))))</f>
        <v>1</v>
      </c>
      <c r="AJ105" s="451" t="str">
        <f>IF(OR(AND(K105="Rara vez",AH105="Moderado"),AND(K105="Improbable",AH105="Moderado")),"Moderado",IF(OR(AND(K105="Rara vez",AH105="Mayor"),AND(K105="Improbable",AH105="Mayor"),AND(K105="Posible",AH105="Moderado"),AND(K105="Probable",AH105="Moderado")),"Alta",IF(OR(AND(K105="Rara vez",AH105="Catastrófico"),AND(K105="Improbable",AH105="Catastrófico"),AND(K105="Posible",AH105="Catastrófico"),AND(K105="Probable",AH105="Catastrófico"),AND(K105="Casi seguro",AH105="Catastrófico"),AND(K105="Posible",AH105="Moderado"),AND(K105="Probable",AH105="Moderado"),AND(K105="Casi seguro",AH105="Moderado"),AND(K105="Posible",AH105="Mayor"),AND(K105="Probable",AH105="Mayor"),AND(K105="Casi seguro",AH105="Mayor")),"Extremo",)))</f>
        <v>Extremo</v>
      </c>
      <c r="AK105" s="13">
        <v>1</v>
      </c>
      <c r="AL105" s="73" t="s">
        <v>165</v>
      </c>
      <c r="AM105" s="45" t="s">
        <v>127</v>
      </c>
      <c r="AN105" s="42">
        <f t="shared" si="42"/>
        <v>15</v>
      </c>
      <c r="AO105" s="45" t="s">
        <v>126</v>
      </c>
      <c r="AP105" s="42">
        <f t="shared" si="43"/>
        <v>15</v>
      </c>
      <c r="AQ105" s="45" t="s">
        <v>125</v>
      </c>
      <c r="AR105" s="42">
        <f t="shared" si="44"/>
        <v>15</v>
      </c>
      <c r="AS105" s="71" t="s">
        <v>164</v>
      </c>
      <c r="AT105" s="42">
        <f t="shared" si="45"/>
        <v>10</v>
      </c>
      <c r="AU105" s="45" t="s">
        <v>123</v>
      </c>
      <c r="AV105" s="42">
        <f t="shared" si="46"/>
        <v>15</v>
      </c>
      <c r="AW105" s="44" t="s">
        <v>122</v>
      </c>
      <c r="AX105" s="42">
        <f t="shared" si="47"/>
        <v>15</v>
      </c>
      <c r="AY105" s="44" t="s">
        <v>121</v>
      </c>
      <c r="AZ105" s="42">
        <f t="shared" si="48"/>
        <v>15</v>
      </c>
      <c r="BA105" s="70">
        <f>SUM(AN105,AP105,AR105,AT105,AV105,AX105,AZ105)</f>
        <v>100</v>
      </c>
      <c r="BB105" s="42" t="str">
        <f>IF(BA105&gt;=96,"Fuerte",IF(AND(BA105&gt;=86,BA105&lt;96),"Moderado",IF(BA105&lt;86,"Débil")))</f>
        <v>Fuerte</v>
      </c>
      <c r="BC105" s="42" t="s">
        <v>120</v>
      </c>
      <c r="BD105" s="42">
        <f>VALUE(IF(OR(AND(BB105="Fuerte",BC105="Fuerte")),"100",IF(OR(AND(BB105="Fuerte",BC105="Moderado"),AND(BB105="Moderado",BC105="Fuerte"),AND(BB105="Moderado",BC105="Moderado")),"50",IF(OR(AND(BB105="Fuerte",BC105="Débil"),AND(BB105="Moderado",BC105="Débil"),AND(BB105="Débil",BC105="Fuerte"),AND(BB105="Débil",BC105="Moderado"),AND(BB105="Débil",BC105="Débil")),"0",))))</f>
        <v>100</v>
      </c>
      <c r="BE105" s="41" t="str">
        <f>IF(BD105=100,"Fuerte",IF(BD105=50,"Moderado",IF(BD105=0,"Débil")))</f>
        <v>Fuerte</v>
      </c>
      <c r="BF105" s="41">
        <f>AVERAGE(BD105:BD107)</f>
        <v>100</v>
      </c>
      <c r="BG105" s="41" t="str">
        <f>IF(BF105=100,"Fuerte",IF(AND(BF105&lt;=99,BF105&gt;=50),"Moderado",IF(BF105&lt;50,"Débil")))</f>
        <v>Fuerte</v>
      </c>
      <c r="BH105" s="40">
        <f>IF(BG105="Fuerte",(J105-2),IF(BG105="Moderado",(J105-1),IF(BG105="Débil",((J105-0)))))</f>
        <v>1</v>
      </c>
      <c r="BI105" s="440" t="str">
        <f>IF(BH105&lt;=0,"",IF(BH105=1,"Rara vez",IF(BH105=2,"Improbable",IF(BH105=3,"Posible",IF(BH105=4,"Probable",IF(BH105=5,"Casi Seguro"))))))</f>
        <v>Rara vez</v>
      </c>
      <c r="BJ105" s="442">
        <f>IF(BI105="","",IF(BI105="Rara vez",0.2,IF(BI105="Improbable",0.4,IF(BI105="Posible",0.6,IF(BI105="Probable",0.8,IF(BI105="Casi seguro",1,))))))</f>
        <v>0.2</v>
      </c>
      <c r="BK105" s="360" t="str">
        <f>IFERROR(IF(AG105=5,"Moderado",IF(AG105=10,"Mayor",IF(AG105=20,"Catastrófico",0))),"")</f>
        <v>Catastrófico</v>
      </c>
      <c r="BL105" s="442">
        <f>IF(AH105="","",IF(AH105="Moderado",0.6,IF(AH105="Mayor",0.8,IF(AH105="Catastrófico",1,))))</f>
        <v>1</v>
      </c>
      <c r="BM105" s="438" t="str">
        <f>IF(OR(AND(KBI105="Rara vez",BK105="Moderado"),AND(BI105="Improbable",BK105="Moderado")),"Moderado",IF(OR(AND(BI105="Rara vez",BK105="Mayor"),AND(BI105="Improbable",BK105="Mayor"),AND(BI105="Posible",BK105="Moderado"),AND(BI105="Probable",BK105="Moderado")),"Alta",IF(OR(AND(BI105="Rara vez",BK105="Catastrófico"),AND(BI105="Improbable",BK105="Catastrófico"),AND(BI105="Posible",BK105="Catastrófico"),AND(BI105="Probable",BK105="Catastrófico"),AND(BI105="Casi seguro",BK105="Catastrófico"),AND(BI105="Posible",BK105="Moderado"),AND(BI105="Probable",BK105="Moderado"),AND(BI105="Casi seguro",BK105="Moderado"),AND(BI105="Posible",BK105="Mayor"),AND(BI105="Probable",BK105="Mayor"),AND(BI105="Casi seguro",BK105="Mayor")),"Extremo",)))</f>
        <v>Extremo</v>
      </c>
      <c r="BN105" s="73" t="s">
        <v>163</v>
      </c>
      <c r="BO105" s="73" t="s">
        <v>162</v>
      </c>
      <c r="BP105" s="73"/>
      <c r="BQ105" s="73" t="s">
        <v>161</v>
      </c>
      <c r="BR105" s="73" t="s">
        <v>160</v>
      </c>
      <c r="BS105" s="73" t="s">
        <v>159</v>
      </c>
      <c r="BT105" s="73"/>
      <c r="BU105" s="73"/>
      <c r="BV105" s="73"/>
      <c r="BW105" s="73"/>
      <c r="BX105" s="9"/>
      <c r="BY105" s="9"/>
      <c r="BZ105" s="9"/>
      <c r="CA105" s="9"/>
      <c r="CB105" s="9"/>
      <c r="CC105" s="9"/>
      <c r="CD105" s="9"/>
      <c r="CE105" s="9"/>
      <c r="CF105" s="9"/>
      <c r="CG105" s="9"/>
      <c r="CH105" s="9"/>
      <c r="CI105" s="9"/>
      <c r="CJ105" s="9"/>
      <c r="CK105" s="9"/>
      <c r="CL105" s="9"/>
      <c r="CM105" s="9"/>
      <c r="CN105" s="9"/>
      <c r="CO105" s="9"/>
      <c r="CP105" s="9"/>
      <c r="CQ105" s="9"/>
    </row>
    <row r="106" spans="1:95" ht="50.25" customHeight="1">
      <c r="A106" s="458"/>
      <c r="B106" s="431"/>
      <c r="C106" s="431"/>
      <c r="D106" s="431"/>
      <c r="E106" s="431"/>
      <c r="F106" s="431"/>
      <c r="G106" s="431"/>
      <c r="H106" s="431"/>
      <c r="I106" s="55" t="s">
        <v>158</v>
      </c>
      <c r="J106" s="454"/>
      <c r="K106" s="433"/>
      <c r="L106" s="437"/>
      <c r="M106" s="414"/>
      <c r="N106" s="414"/>
      <c r="O106" s="414"/>
      <c r="P106" s="414"/>
      <c r="Q106" s="414"/>
      <c r="R106" s="414"/>
      <c r="S106" s="414"/>
      <c r="T106" s="414"/>
      <c r="U106" s="414"/>
      <c r="V106" s="414"/>
      <c r="W106" s="414"/>
      <c r="X106" s="414"/>
      <c r="Y106" s="414"/>
      <c r="Z106" s="414"/>
      <c r="AA106" s="414"/>
      <c r="AB106" s="414"/>
      <c r="AC106" s="414"/>
      <c r="AD106" s="414"/>
      <c r="AE106" s="414"/>
      <c r="AF106" s="416"/>
      <c r="AG106" s="74">
        <f t="shared" si="41"/>
        <v>5</v>
      </c>
      <c r="AH106" s="433"/>
      <c r="AI106" s="463"/>
      <c r="AJ106" s="452"/>
      <c r="AK106" s="13">
        <v>2</v>
      </c>
      <c r="AL106" s="73" t="s">
        <v>157</v>
      </c>
      <c r="AM106" s="73"/>
      <c r="AN106" s="73"/>
      <c r="AO106" s="73"/>
      <c r="AP106" s="73"/>
      <c r="AQ106" s="73"/>
      <c r="AR106" s="73"/>
      <c r="AS106" s="73"/>
      <c r="AT106" s="73"/>
      <c r="AU106" s="73"/>
      <c r="AV106" s="73"/>
      <c r="AW106" s="73"/>
      <c r="AX106" s="73"/>
      <c r="AY106" s="73"/>
      <c r="AZ106" s="73"/>
      <c r="BA106" s="73"/>
      <c r="BB106" s="73"/>
      <c r="BC106" s="73"/>
      <c r="BD106" s="73"/>
      <c r="BE106" s="73"/>
      <c r="BF106" s="73"/>
      <c r="BG106" s="73"/>
      <c r="BH106" s="73"/>
      <c r="BI106" s="441"/>
      <c r="BJ106" s="443"/>
      <c r="BK106" s="348"/>
      <c r="BL106" s="443"/>
      <c r="BM106" s="439"/>
      <c r="BN106" s="73"/>
      <c r="BO106" s="73"/>
      <c r="BP106" s="73"/>
      <c r="BQ106" s="73"/>
      <c r="BR106" s="73"/>
      <c r="BS106" s="73"/>
      <c r="BT106" s="73"/>
      <c r="BU106" s="73"/>
      <c r="BV106" s="73"/>
      <c r="BW106" s="73"/>
      <c r="BX106" s="9"/>
      <c r="BY106" s="9"/>
      <c r="BZ106" s="9"/>
      <c r="CA106" s="9"/>
      <c r="CB106" s="9"/>
      <c r="CC106" s="9"/>
      <c r="CD106" s="9"/>
      <c r="CE106" s="9"/>
      <c r="CF106" s="9"/>
      <c r="CG106" s="9"/>
      <c r="CH106" s="9"/>
      <c r="CI106" s="9"/>
      <c r="CJ106" s="9"/>
      <c r="CK106" s="9"/>
      <c r="CL106" s="9"/>
      <c r="CM106" s="9"/>
      <c r="CN106" s="9"/>
      <c r="CO106" s="9"/>
      <c r="CP106" s="9"/>
      <c r="CQ106" s="9"/>
    </row>
    <row r="107" spans="1:95" ht="61.5" customHeight="1">
      <c r="A107" s="458"/>
      <c r="B107" s="431"/>
      <c r="C107" s="431"/>
      <c r="D107" s="431"/>
      <c r="E107" s="431"/>
      <c r="F107" s="431"/>
      <c r="G107" s="431"/>
      <c r="H107" s="431"/>
      <c r="I107" s="55" t="s">
        <v>139</v>
      </c>
      <c r="J107" s="454"/>
      <c r="K107" s="433"/>
      <c r="L107" s="437"/>
      <c r="M107" s="414"/>
      <c r="N107" s="414"/>
      <c r="O107" s="414"/>
      <c r="P107" s="414"/>
      <c r="Q107" s="414"/>
      <c r="R107" s="414"/>
      <c r="S107" s="414"/>
      <c r="T107" s="414"/>
      <c r="U107" s="414"/>
      <c r="V107" s="414"/>
      <c r="W107" s="414"/>
      <c r="X107" s="414"/>
      <c r="Y107" s="414"/>
      <c r="Z107" s="414"/>
      <c r="AA107" s="414"/>
      <c r="AB107" s="414"/>
      <c r="AC107" s="414"/>
      <c r="AD107" s="414"/>
      <c r="AE107" s="414"/>
      <c r="AF107" s="416"/>
      <c r="AG107" s="74">
        <f t="shared" si="41"/>
        <v>5</v>
      </c>
      <c r="AH107" s="433"/>
      <c r="AI107" s="463"/>
      <c r="AJ107" s="452"/>
      <c r="AK107" s="13">
        <v>3</v>
      </c>
      <c r="AL107" s="73" t="s">
        <v>157</v>
      </c>
      <c r="AM107" s="73"/>
      <c r="AN107" s="73"/>
      <c r="AO107" s="73"/>
      <c r="AP107" s="73"/>
      <c r="AQ107" s="73"/>
      <c r="AR107" s="73"/>
      <c r="AS107" s="73"/>
      <c r="AT107" s="73"/>
      <c r="AU107" s="73"/>
      <c r="AV107" s="73"/>
      <c r="AW107" s="73"/>
      <c r="AX107" s="73"/>
      <c r="AY107" s="73"/>
      <c r="AZ107" s="73"/>
      <c r="BA107" s="73"/>
      <c r="BB107" s="73"/>
      <c r="BC107" s="73"/>
      <c r="BD107" s="73"/>
      <c r="BE107" s="73"/>
      <c r="BF107" s="73"/>
      <c r="BG107" s="73"/>
      <c r="BH107" s="73"/>
      <c r="BI107" s="441"/>
      <c r="BJ107" s="443"/>
      <c r="BK107" s="348"/>
      <c r="BL107" s="443"/>
      <c r="BM107" s="439"/>
      <c r="BN107" s="73"/>
      <c r="BO107" s="73"/>
      <c r="BP107" s="73"/>
      <c r="BQ107" s="73"/>
      <c r="BR107" s="73"/>
      <c r="BS107" s="73"/>
      <c r="BT107" s="73"/>
      <c r="BU107" s="73"/>
      <c r="BV107" s="73"/>
      <c r="BW107" s="73"/>
      <c r="BX107" s="9"/>
      <c r="BY107" s="9"/>
      <c r="BZ107" s="9"/>
      <c r="CA107" s="9"/>
      <c r="CB107" s="9"/>
      <c r="CC107" s="9"/>
      <c r="CD107" s="9"/>
      <c r="CE107" s="9"/>
      <c r="CF107" s="9"/>
      <c r="CG107" s="9"/>
      <c r="CH107" s="9"/>
      <c r="CI107" s="9"/>
      <c r="CJ107" s="9"/>
      <c r="CK107" s="9"/>
      <c r="CL107" s="9"/>
      <c r="CM107" s="9"/>
      <c r="CN107" s="9"/>
      <c r="CO107" s="9"/>
      <c r="CP107" s="9"/>
      <c r="CQ107" s="9"/>
    </row>
    <row r="108" spans="1:95" ht="81">
      <c r="A108" s="458"/>
      <c r="B108" s="431"/>
      <c r="C108" s="431"/>
      <c r="D108" s="431"/>
      <c r="E108" s="431"/>
      <c r="F108" s="431"/>
      <c r="G108" s="431"/>
      <c r="H108" s="431"/>
      <c r="I108" s="55" t="s">
        <v>140</v>
      </c>
      <c r="J108" s="454"/>
      <c r="K108" s="433"/>
      <c r="L108" s="437"/>
      <c r="M108" s="414"/>
      <c r="N108" s="414"/>
      <c r="O108" s="414"/>
      <c r="P108" s="414"/>
      <c r="Q108" s="414"/>
      <c r="R108" s="414"/>
      <c r="S108" s="414"/>
      <c r="T108" s="414"/>
      <c r="U108" s="414"/>
      <c r="V108" s="414"/>
      <c r="W108" s="414"/>
      <c r="X108" s="414"/>
      <c r="Y108" s="414"/>
      <c r="Z108" s="414"/>
      <c r="AA108" s="414"/>
      <c r="AB108" s="414"/>
      <c r="AC108" s="414"/>
      <c r="AD108" s="414"/>
      <c r="AE108" s="414"/>
      <c r="AF108" s="416"/>
      <c r="AG108" s="74">
        <f t="shared" si="41"/>
        <v>5</v>
      </c>
      <c r="AH108" s="433"/>
      <c r="AI108" s="463"/>
      <c r="AJ108" s="452"/>
      <c r="AK108" s="13">
        <v>4</v>
      </c>
      <c r="AL108" s="73" t="s">
        <v>157</v>
      </c>
      <c r="AM108" s="73"/>
      <c r="AN108" s="73"/>
      <c r="AO108" s="73"/>
      <c r="AP108" s="73"/>
      <c r="AQ108" s="73"/>
      <c r="AR108" s="73"/>
      <c r="AS108" s="73"/>
      <c r="AT108" s="73"/>
      <c r="AU108" s="73"/>
      <c r="AV108" s="73"/>
      <c r="AW108" s="73"/>
      <c r="AX108" s="73"/>
      <c r="AY108" s="73"/>
      <c r="AZ108" s="73"/>
      <c r="BA108" s="73"/>
      <c r="BB108" s="73"/>
      <c r="BC108" s="73"/>
      <c r="BD108" s="73"/>
      <c r="BE108" s="73"/>
      <c r="BF108" s="73"/>
      <c r="BG108" s="73"/>
      <c r="BH108" s="73"/>
      <c r="BI108" s="441"/>
      <c r="BJ108" s="444"/>
      <c r="BK108" s="348"/>
      <c r="BL108" s="444"/>
      <c r="BM108" s="439"/>
      <c r="BN108" s="73"/>
      <c r="BO108" s="73"/>
      <c r="BP108" s="73"/>
      <c r="BQ108" s="73"/>
      <c r="BR108" s="73"/>
      <c r="BS108" s="73"/>
      <c r="BT108" s="73"/>
      <c r="BU108" s="73"/>
      <c r="BV108" s="73"/>
      <c r="BW108" s="73"/>
      <c r="BX108" s="9"/>
      <c r="BY108" s="9"/>
      <c r="BZ108" s="9"/>
      <c r="CA108" s="9"/>
      <c r="CB108" s="9"/>
      <c r="CC108" s="9"/>
      <c r="CD108" s="9"/>
      <c r="CE108" s="9"/>
      <c r="CF108" s="9"/>
      <c r="CG108" s="9"/>
      <c r="CH108" s="9"/>
      <c r="CI108" s="9"/>
      <c r="CJ108" s="9"/>
      <c r="CK108" s="9"/>
      <c r="CL108" s="9"/>
      <c r="CM108" s="9"/>
      <c r="CN108" s="9"/>
      <c r="CO108" s="9"/>
      <c r="CP108" s="9"/>
      <c r="CQ108" s="9"/>
    </row>
    <row r="109" spans="1:95" ht="216" customHeight="1">
      <c r="A109" s="457">
        <v>29</v>
      </c>
      <c r="B109" s="466" t="s">
        <v>156</v>
      </c>
      <c r="C109" s="466" t="s">
        <v>155</v>
      </c>
      <c r="D109" s="466" t="s">
        <v>154</v>
      </c>
      <c r="E109" s="430" t="s">
        <v>153</v>
      </c>
      <c r="F109" s="466" t="s">
        <v>152</v>
      </c>
      <c r="G109" s="430" t="s">
        <v>151</v>
      </c>
      <c r="H109" s="466" t="s">
        <v>132</v>
      </c>
      <c r="I109" s="54" t="s">
        <v>150</v>
      </c>
      <c r="J109" s="476">
        <v>2</v>
      </c>
      <c r="K109" s="428" t="str">
        <f>IF(J109&lt;=0,"",IF(J109=1,"Rara vez",IF(J109=2,"Improbable",IF(J109=3,"Posible",IF(J109=4,"Probable",IF(J109=5,"Casi Seguro"))))))</f>
        <v>Improbable</v>
      </c>
      <c r="L109" s="434">
        <f>IF(K109="","",IF(K109="Rara vez",0.2,IF(K109="Improbable",0.4,IF(K109="Posible",0.6,IF(K109="Probable",0.8,IF(K109="Casi seguro",1,))))))</f>
        <v>0.4</v>
      </c>
      <c r="M109" s="405" t="s">
        <v>129</v>
      </c>
      <c r="N109" s="405" t="s">
        <v>129</v>
      </c>
      <c r="O109" s="405" t="s">
        <v>129</v>
      </c>
      <c r="P109" s="405" t="s">
        <v>129</v>
      </c>
      <c r="Q109" s="405" t="s">
        <v>130</v>
      </c>
      <c r="R109" s="405" t="s">
        <v>129</v>
      </c>
      <c r="S109" s="405" t="s">
        <v>129</v>
      </c>
      <c r="T109" s="405" t="s">
        <v>129</v>
      </c>
      <c r="U109" s="405" t="s">
        <v>129</v>
      </c>
      <c r="V109" s="405" t="s">
        <v>130</v>
      </c>
      <c r="W109" s="405" t="s">
        <v>130</v>
      </c>
      <c r="X109" s="405" t="s">
        <v>130</v>
      </c>
      <c r="Y109" s="405" t="s">
        <v>130</v>
      </c>
      <c r="Z109" s="405" t="s">
        <v>130</v>
      </c>
      <c r="AA109" s="405" t="s">
        <v>130</v>
      </c>
      <c r="AB109" s="405" t="s">
        <v>129</v>
      </c>
      <c r="AC109" s="405" t="s">
        <v>130</v>
      </c>
      <c r="AD109" s="405" t="s">
        <v>129</v>
      </c>
      <c r="AE109" s="405" t="s">
        <v>129</v>
      </c>
      <c r="AF109" s="472">
        <f>IF(AB109="Si","19",COUNTIF(M109:AE110,"si"))</f>
        <v>8</v>
      </c>
      <c r="AG109" s="474">
        <f t="shared" si="41"/>
        <v>10</v>
      </c>
      <c r="AH109" s="428" t="str">
        <f>IF(AG109=5,"Moderado",IF(AG109=10,"Mayor",IF(AG109=20,"Catastrófico",0)))</f>
        <v>Mayor</v>
      </c>
      <c r="AI109" s="434">
        <f>IF(AH109="","",IF(AH109="Moderado",0.6,IF(AH109="Mayor",0.8,IF(AH109="Catastrófico",1,))))</f>
        <v>0.8</v>
      </c>
      <c r="AJ109" s="428" t="str">
        <f>IF(OR(AND(K109="Rara vez",AH109="Moderado"),AND(K109="Improbable",AH109="Moderado")),"Moderado",IF(OR(AND(K109="Rara vez",AH109="Mayor"),AND(K109="Improbable",AH109="Mayor"),AND(K109="Posible",AH109="Moderado"),AND(K109="Probable",AH109="Moderado")),"Alta",IF(OR(AND(K109="Rara vez",AH109="Catastrófico"),AND(K109="Improbable",AH109="Catastrófico"),AND(K109="Posible",AH109="Catastrófico"),AND(K109="Probable",AH109="Catastrófico"),AND(K109="Casi seguro",AH109="Catastrófico"),AND(K109="Posible",AH109="Moderado"),AND(K109="Probable",AH109="Moderado"),AND(K109="Casi seguro",AH109="Moderado"),AND(K109="Posible",AH109="Mayor"),AND(K109="Probable",AH109="Mayor"),AND(K109="Casi seguro",AH109="Mayor")),"Extremo",)))</f>
        <v>Alta</v>
      </c>
      <c r="AK109" s="47">
        <v>1</v>
      </c>
      <c r="AL109" s="72" t="s">
        <v>149</v>
      </c>
      <c r="AM109" s="45" t="s">
        <v>127</v>
      </c>
      <c r="AN109" s="42">
        <f>IF(AM109="","",IF(AM109="Asignado",15,IF(AM109="No asignado",0,)))</f>
        <v>15</v>
      </c>
      <c r="AO109" s="45" t="s">
        <v>126</v>
      </c>
      <c r="AP109" s="42">
        <f>IF(AO109="","",IF(AO109="Adecuado",15,IF(AO109="Inadecuado",0,)))</f>
        <v>15</v>
      </c>
      <c r="AQ109" s="45" t="s">
        <v>125</v>
      </c>
      <c r="AR109" s="42">
        <f>IF(AQ109="","",IF(AQ109="Oportuna",15,IF(AQ109="Inoportuna",0,)))</f>
        <v>15</v>
      </c>
      <c r="AS109" s="71" t="s">
        <v>124</v>
      </c>
      <c r="AT109" s="42">
        <f>IF(AS109="","",IF(AS109="Prevenir",15,IF(AS109="Detectar",10,IF(AS109="No es un control",0,))))</f>
        <v>15</v>
      </c>
      <c r="AU109" s="45" t="s">
        <v>123</v>
      </c>
      <c r="AV109" s="42">
        <f>IF(AU109="","",IF(AU109="Confiable",15,IF(AU109="No confiable",0,)))</f>
        <v>15</v>
      </c>
      <c r="AW109" s="44" t="s">
        <v>122</v>
      </c>
      <c r="AX109" s="42">
        <f>IF(AW109="","",IF(AW109="Se investigan y  resuelven oportunamente",15,IF(AW109="No se investigan y resuelven oportunamente",0,)))</f>
        <v>15</v>
      </c>
      <c r="AY109" s="44" t="s">
        <v>121</v>
      </c>
      <c r="AZ109" s="42">
        <f>IF(AY109="","",IF(AY109="Completa",15,IF(AY109="Incompleta",10,IF(AY109="No existe",0,))))</f>
        <v>15</v>
      </c>
      <c r="BA109" s="70">
        <f>SUM(AN109,AP109,AR109,AT109,AV109,AX109,AZ109)</f>
        <v>105</v>
      </c>
      <c r="BB109" s="42" t="str">
        <f>IF(BA109&gt;=96,"Fuerte",IF(AND(BA109&gt;=86, BA109&lt;96),"Moderado",IF(BA109&lt;86,"Débil")))</f>
        <v>Fuerte</v>
      </c>
      <c r="BC109" s="42" t="s">
        <v>148</v>
      </c>
      <c r="BD109" s="42">
        <f>VALUE(IF(OR(AND(BB109="Fuerte",BC109="Fuerte")),"100",IF(OR(AND(BB109="Fuerte",BC109="Moderado"),AND(BB109="Moderado",BC109="Fuerte"),AND(BB109="Moderado",BC109="Moderado")),"50",IF(OR(AND(BB109="Fuerte",BC109="Débil"),AND(BB109="Moderado",BC109="Débil"),AND(BB109="Débil",BC109="Fuerte"),AND(BB109="Débil",BC109="Moderado"),AND(BB109="Débil",BC109="Débil")),"0",))))</f>
        <v>50</v>
      </c>
      <c r="BE109" s="41" t="str">
        <f>IF(BD109=100,"Fuerte",IF(BD109=50,"Moderado",IF(BD109=0,"Débil")))</f>
        <v>Moderado</v>
      </c>
      <c r="BF109" s="41">
        <f>AVERAGE(BD109:BD112)</f>
        <v>50</v>
      </c>
      <c r="BG109" s="41" t="str">
        <f>IF(BF109=100,"Fuerte",IF(AND(BF109&lt;=99, BF109&gt;=50),"Moderado",IF(BF109&lt;50,"Débil")))</f>
        <v>Moderado</v>
      </c>
      <c r="BH109" s="40">
        <f>IF(BG109="Fuerte",(J109-2),IF(BG109="Moderado",(J109-1), IF(BG109="Débil",((J109-0)))))</f>
        <v>1</v>
      </c>
      <c r="BI109" s="440" t="str">
        <f>IF(BH109&lt;=0,"",IF(BH109=1,"Rara vez",IF(BH109=2,"Improbable",IF(BH109=3,"Posible",IF(BH109=4,"Probable",IF(BH109=5,"Casi Seguro"))))))</f>
        <v>Rara vez</v>
      </c>
      <c r="BJ109" s="442">
        <f>IF(BI109="","",IF(BI109="Rara vez",0.2,IF(BI109="Improbable",0.4,IF(BI109="Posible",0.6,IF(BI109="Probable",0.8,IF(BI109="Casi seguro",1,))))))</f>
        <v>0.2</v>
      </c>
      <c r="BK109" s="440" t="str">
        <f>IFERROR(IF(AG109=5,"Moderado",IF(AG109=10,"Mayor",IF(AG109=20,"Catastrófico",0))),"")</f>
        <v>Mayor</v>
      </c>
      <c r="BL109" s="442">
        <f>IF(AH109="","",IF(AH109="Moderado",0.6,IF(AH109="Mayor",0.8,IF(AH109="Catastrófico",1,))))</f>
        <v>0.8</v>
      </c>
      <c r="BM109" s="438" t="str">
        <f>IF(OR(AND(KBI109="Rara vez",BK109="Moderado"),AND(BI109="Improbable",BK109="Moderado")),"Moderado",IF(OR(AND(BI109="Rara vez",BK109="Mayor"),AND(BI109="Improbable",BK109="Mayor"),AND(BI109="Posible",BK109="Moderado"),AND(BI109="Probable",BK109="Moderado")),"Alta",IF(OR(AND(BI109="Rara vez",BK109="Catastrófico"),AND(BI109="Improbable",BK109="Catastrófico"),AND(BI109="Posible",BK109="Catastrófico"),AND(BI109="Probable",BK109="Catastrófico"),AND(BI109="Casi seguro",BK109="Catastrófico"),AND(BI109="Posible",BK109="Moderado"),AND(BI109="Probable",BK109="Moderado"),AND(BI109="Casi seguro",BK109="Moderado"),AND(BI109="Posible",BK109="Mayor"),AND(BI109="Probable",BK109="Mayor"),AND(BI109="Casi seguro",BK109="Mayor")),"Extremo",)))</f>
        <v>Alta</v>
      </c>
      <c r="BN109" s="469"/>
      <c r="BO109" s="69" t="s">
        <v>147</v>
      </c>
      <c r="BP109" s="69" t="s">
        <v>146</v>
      </c>
      <c r="BQ109" s="69" t="s">
        <v>145</v>
      </c>
      <c r="BR109" s="69" t="s">
        <v>144</v>
      </c>
      <c r="BS109" s="69" t="s">
        <v>143</v>
      </c>
      <c r="BT109" s="69" t="s">
        <v>142</v>
      </c>
      <c r="BU109" s="466" t="s">
        <v>141</v>
      </c>
      <c r="BV109" s="14"/>
      <c r="BW109" s="13"/>
      <c r="BX109" s="9"/>
      <c r="BY109" s="9"/>
      <c r="BZ109" s="9"/>
      <c r="CA109" s="9"/>
      <c r="CB109" s="9"/>
      <c r="CC109" s="9"/>
      <c r="CD109" s="9"/>
      <c r="CE109" s="9"/>
      <c r="CF109" s="9"/>
      <c r="CG109" s="9"/>
      <c r="CH109" s="9"/>
      <c r="CI109" s="9"/>
      <c r="CJ109" s="9"/>
      <c r="CK109" s="9"/>
      <c r="CL109" s="9"/>
      <c r="CM109" s="9"/>
      <c r="CN109" s="9"/>
      <c r="CO109" s="9"/>
      <c r="CP109" s="9"/>
      <c r="CQ109" s="9"/>
    </row>
    <row r="110" spans="1:95" ht="33">
      <c r="A110" s="458"/>
      <c r="B110" s="467"/>
      <c r="C110" s="467"/>
      <c r="D110" s="467"/>
      <c r="E110" s="431"/>
      <c r="F110" s="467"/>
      <c r="G110" s="431"/>
      <c r="H110" s="467"/>
      <c r="I110" s="54" t="s">
        <v>140</v>
      </c>
      <c r="J110" s="477"/>
      <c r="K110" s="429"/>
      <c r="L110" s="435"/>
      <c r="M110" s="406"/>
      <c r="N110" s="406"/>
      <c r="O110" s="406"/>
      <c r="P110" s="406"/>
      <c r="Q110" s="406"/>
      <c r="R110" s="406"/>
      <c r="S110" s="406"/>
      <c r="T110" s="406"/>
      <c r="U110" s="406"/>
      <c r="V110" s="406"/>
      <c r="W110" s="406"/>
      <c r="X110" s="406"/>
      <c r="Y110" s="406"/>
      <c r="Z110" s="406"/>
      <c r="AA110" s="406"/>
      <c r="AB110" s="406"/>
      <c r="AC110" s="406"/>
      <c r="AD110" s="406"/>
      <c r="AE110" s="406"/>
      <c r="AF110" s="473"/>
      <c r="AG110" s="475"/>
      <c r="AH110" s="429"/>
      <c r="AI110" s="435"/>
      <c r="AJ110" s="429"/>
      <c r="AK110" s="47">
        <v>2</v>
      </c>
      <c r="AL110" s="68"/>
      <c r="AM110" s="67"/>
      <c r="AN110" s="58"/>
      <c r="AO110" s="67"/>
      <c r="AP110" s="58"/>
      <c r="AQ110" s="67"/>
      <c r="AR110" s="58"/>
      <c r="AS110" s="67"/>
      <c r="AT110" s="58"/>
      <c r="AU110" s="67"/>
      <c r="AV110" s="58"/>
      <c r="AW110" s="66"/>
      <c r="AX110" s="58"/>
      <c r="AY110" s="66"/>
      <c r="AZ110" s="58"/>
      <c r="BA110" s="65"/>
      <c r="BB110" s="58"/>
      <c r="BC110" s="58"/>
      <c r="BD110" s="58"/>
      <c r="BE110" s="58"/>
      <c r="BF110" s="58"/>
      <c r="BG110" s="58"/>
      <c r="BH110" s="57"/>
      <c r="BI110" s="441"/>
      <c r="BJ110" s="443"/>
      <c r="BK110" s="441"/>
      <c r="BL110" s="443"/>
      <c r="BM110" s="439"/>
      <c r="BN110" s="470"/>
      <c r="BO110" s="64"/>
      <c r="BP110" s="64"/>
      <c r="BQ110" s="64"/>
      <c r="BR110" s="64"/>
      <c r="BS110" s="64"/>
      <c r="BT110" s="64"/>
      <c r="BU110" s="467"/>
      <c r="BV110" s="14"/>
      <c r="BW110" s="13"/>
      <c r="BX110" s="9"/>
      <c r="BY110" s="9"/>
      <c r="BZ110" s="9"/>
      <c r="CA110" s="9"/>
      <c r="CB110" s="9"/>
      <c r="CC110" s="9"/>
      <c r="CD110" s="9"/>
      <c r="CE110" s="9"/>
      <c r="CF110" s="9"/>
      <c r="CG110" s="9"/>
      <c r="CH110" s="9"/>
      <c r="CI110" s="9"/>
      <c r="CJ110" s="9"/>
      <c r="CK110" s="9"/>
      <c r="CL110" s="9"/>
      <c r="CM110" s="9"/>
      <c r="CN110" s="9"/>
      <c r="CO110" s="9"/>
      <c r="CP110" s="9"/>
      <c r="CQ110" s="9"/>
    </row>
    <row r="111" spans="1:95" ht="49.5">
      <c r="A111" s="458"/>
      <c r="B111" s="467"/>
      <c r="C111" s="467"/>
      <c r="D111" s="467"/>
      <c r="E111" s="431"/>
      <c r="F111" s="467"/>
      <c r="G111" s="431"/>
      <c r="H111" s="467"/>
      <c r="I111" s="54" t="s">
        <v>131</v>
      </c>
      <c r="J111" s="477"/>
      <c r="K111" s="429"/>
      <c r="L111" s="435"/>
      <c r="M111" s="406"/>
      <c r="N111" s="406"/>
      <c r="O111" s="406"/>
      <c r="P111" s="406"/>
      <c r="Q111" s="406"/>
      <c r="R111" s="406"/>
      <c r="S111" s="406"/>
      <c r="T111" s="406"/>
      <c r="U111" s="406"/>
      <c r="V111" s="406"/>
      <c r="W111" s="406"/>
      <c r="X111" s="406"/>
      <c r="Y111" s="406"/>
      <c r="Z111" s="406"/>
      <c r="AA111" s="406"/>
      <c r="AB111" s="406"/>
      <c r="AC111" s="406"/>
      <c r="AD111" s="406"/>
      <c r="AE111" s="406"/>
      <c r="AF111" s="473"/>
      <c r="AG111" s="475"/>
      <c r="AH111" s="429"/>
      <c r="AI111" s="435"/>
      <c r="AJ111" s="429"/>
      <c r="AK111" s="47">
        <v>3</v>
      </c>
      <c r="AL111" s="68"/>
      <c r="AM111" s="67"/>
      <c r="AN111" s="58"/>
      <c r="AO111" s="67"/>
      <c r="AP111" s="58"/>
      <c r="AQ111" s="67"/>
      <c r="AR111" s="58"/>
      <c r="AS111" s="67"/>
      <c r="AT111" s="58"/>
      <c r="AU111" s="67"/>
      <c r="AV111" s="58"/>
      <c r="AW111" s="66"/>
      <c r="AX111" s="58"/>
      <c r="AY111" s="66"/>
      <c r="AZ111" s="58"/>
      <c r="BA111" s="65"/>
      <c r="BB111" s="58"/>
      <c r="BC111" s="58"/>
      <c r="BD111" s="58"/>
      <c r="BE111" s="58"/>
      <c r="BF111" s="58"/>
      <c r="BG111" s="58"/>
      <c r="BH111" s="57"/>
      <c r="BI111" s="441"/>
      <c r="BJ111" s="443"/>
      <c r="BK111" s="441"/>
      <c r="BL111" s="443"/>
      <c r="BM111" s="439"/>
      <c r="BN111" s="470"/>
      <c r="BO111" s="64"/>
      <c r="BP111" s="64"/>
      <c r="BQ111" s="64"/>
      <c r="BR111" s="64"/>
      <c r="BS111" s="64"/>
      <c r="BT111" s="64"/>
      <c r="BU111" s="467"/>
      <c r="BV111" s="14"/>
      <c r="BW111" s="13"/>
      <c r="BX111" s="9"/>
      <c r="BY111" s="9"/>
      <c r="BZ111" s="9"/>
      <c r="CA111" s="9"/>
      <c r="CB111" s="9"/>
      <c r="CC111" s="9"/>
      <c r="CD111" s="9"/>
      <c r="CE111" s="9"/>
      <c r="CF111" s="9"/>
      <c r="CG111" s="9"/>
      <c r="CH111" s="9"/>
      <c r="CI111" s="9"/>
      <c r="CJ111" s="9"/>
      <c r="CK111" s="9"/>
      <c r="CL111" s="9"/>
      <c r="CM111" s="9"/>
      <c r="CN111" s="9"/>
      <c r="CO111" s="9"/>
      <c r="CP111" s="9"/>
      <c r="CQ111" s="9"/>
    </row>
    <row r="112" spans="1:95" ht="33">
      <c r="A112" s="458"/>
      <c r="B112" s="467"/>
      <c r="C112" s="467"/>
      <c r="D112" s="467"/>
      <c r="E112" s="431"/>
      <c r="F112" s="468"/>
      <c r="G112" s="431"/>
      <c r="H112" s="467"/>
      <c r="I112" s="54" t="s">
        <v>139</v>
      </c>
      <c r="J112" s="477"/>
      <c r="K112" s="429"/>
      <c r="L112" s="435"/>
      <c r="M112" s="406"/>
      <c r="N112" s="406"/>
      <c r="O112" s="406"/>
      <c r="P112" s="406"/>
      <c r="Q112" s="406"/>
      <c r="R112" s="406"/>
      <c r="S112" s="406"/>
      <c r="T112" s="406"/>
      <c r="U112" s="406"/>
      <c r="V112" s="406"/>
      <c r="W112" s="406"/>
      <c r="X112" s="406"/>
      <c r="Y112" s="406"/>
      <c r="Z112" s="406"/>
      <c r="AA112" s="406"/>
      <c r="AB112" s="406"/>
      <c r="AC112" s="406"/>
      <c r="AD112" s="406"/>
      <c r="AE112" s="406"/>
      <c r="AF112" s="473"/>
      <c r="AG112" s="475"/>
      <c r="AH112" s="429"/>
      <c r="AI112" s="435"/>
      <c r="AJ112" s="429"/>
      <c r="AK112" s="47">
        <v>4</v>
      </c>
      <c r="AL112" s="63"/>
      <c r="AM112" s="62"/>
      <c r="AN112" s="59"/>
      <c r="AO112" s="62"/>
      <c r="AP112" s="59"/>
      <c r="AQ112" s="62"/>
      <c r="AR112" s="59"/>
      <c r="AS112" s="62"/>
      <c r="AT112" s="59"/>
      <c r="AU112" s="62"/>
      <c r="AV112" s="59"/>
      <c r="AW112" s="61"/>
      <c r="AX112" s="59"/>
      <c r="AY112" s="61"/>
      <c r="AZ112" s="59"/>
      <c r="BA112" s="60"/>
      <c r="BB112" s="59"/>
      <c r="BC112" s="59"/>
      <c r="BD112" s="59"/>
      <c r="BE112" s="59"/>
      <c r="BF112" s="58"/>
      <c r="BG112" s="58"/>
      <c r="BH112" s="57"/>
      <c r="BI112" s="441"/>
      <c r="BJ112" s="443"/>
      <c r="BK112" s="441"/>
      <c r="BL112" s="443"/>
      <c r="BM112" s="439"/>
      <c r="BN112" s="471"/>
      <c r="BO112" s="56"/>
      <c r="BP112" s="56"/>
      <c r="BQ112" s="56"/>
      <c r="BR112" s="56"/>
      <c r="BS112" s="56"/>
      <c r="BT112" s="56"/>
      <c r="BU112" s="468"/>
      <c r="BV112" s="14"/>
      <c r="BW112" s="13"/>
      <c r="BX112" s="9"/>
      <c r="BY112" s="9"/>
      <c r="BZ112" s="9"/>
      <c r="CA112" s="9"/>
      <c r="CB112" s="9"/>
      <c r="CC112" s="9"/>
      <c r="CD112" s="9"/>
      <c r="CE112" s="9"/>
      <c r="CF112" s="9"/>
      <c r="CG112" s="9"/>
      <c r="CH112" s="9"/>
      <c r="CI112" s="9"/>
      <c r="CJ112" s="9"/>
      <c r="CK112" s="9"/>
      <c r="CL112" s="9"/>
      <c r="CM112" s="9"/>
      <c r="CN112" s="9"/>
      <c r="CO112" s="9"/>
      <c r="CP112" s="9"/>
      <c r="CQ112" s="9"/>
    </row>
    <row r="113" spans="1:95" ht="247.5">
      <c r="A113" s="12">
        <v>30</v>
      </c>
      <c r="B113" s="54" t="s">
        <v>138</v>
      </c>
      <c r="C113" s="54" t="s">
        <v>137</v>
      </c>
      <c r="D113" s="54" t="s">
        <v>136</v>
      </c>
      <c r="E113" s="54" t="s">
        <v>135</v>
      </c>
      <c r="F113" s="54" t="s">
        <v>134</v>
      </c>
      <c r="G113" s="55" t="s">
        <v>133</v>
      </c>
      <c r="H113" s="54" t="s">
        <v>132</v>
      </c>
      <c r="I113" s="54" t="s">
        <v>131</v>
      </c>
      <c r="J113" s="53">
        <v>4</v>
      </c>
      <c r="K113" s="48" t="str">
        <f>IF(J113&lt;=0,"",IF(J113=1,"Rara vez",IF(J113=2,"Improbable",IF(J113=3,"Posible",IF(J113=4,"Probable",IF(J113=5,"Casi Seguro"))))))</f>
        <v>Probable</v>
      </c>
      <c r="L113" s="49">
        <f>IF(K113="","",IF(K113="Rara vez",0.2,IF(K113="Improbable",0.4,IF(K113="Posible",0.6,IF(K113="Probable",0.8,IF(K113="Casi seguro",1,))))))</f>
        <v>0.8</v>
      </c>
      <c r="M113" s="52" t="s">
        <v>130</v>
      </c>
      <c r="N113" s="52" t="s">
        <v>130</v>
      </c>
      <c r="O113" s="52" t="s">
        <v>130</v>
      </c>
      <c r="P113" s="52" t="s">
        <v>130</v>
      </c>
      <c r="Q113" s="52" t="s">
        <v>130</v>
      </c>
      <c r="R113" s="52" t="s">
        <v>129</v>
      </c>
      <c r="S113" s="52" t="s">
        <v>130</v>
      </c>
      <c r="T113" s="52" t="s">
        <v>130</v>
      </c>
      <c r="U113" s="52" t="s">
        <v>129</v>
      </c>
      <c r="V113" s="52" t="s">
        <v>130</v>
      </c>
      <c r="W113" s="52" t="s">
        <v>130</v>
      </c>
      <c r="X113" s="52" t="s">
        <v>130</v>
      </c>
      <c r="Y113" s="52" t="s">
        <v>130</v>
      </c>
      <c r="Z113" s="52" t="s">
        <v>129</v>
      </c>
      <c r="AA113" s="52" t="s">
        <v>130</v>
      </c>
      <c r="AB113" s="52" t="s">
        <v>129</v>
      </c>
      <c r="AC113" s="52" t="s">
        <v>129</v>
      </c>
      <c r="AD113" s="52" t="s">
        <v>129</v>
      </c>
      <c r="AE113" s="52" t="s">
        <v>129</v>
      </c>
      <c r="AF113" s="51">
        <f>IF(AB113="Si","19",COUNTIF(M113:AE113,"si"))</f>
        <v>12</v>
      </c>
      <c r="AG113" s="50">
        <f>VALUE(IF(AF113&lt;=5,5,IF(AND(AF113&gt;5,AF113&lt;=11),10,IF(AF113&gt;11,20,0))))</f>
        <v>20</v>
      </c>
      <c r="AH113" s="48" t="str">
        <f>IF(AG113=5,"Moderado",IF(AG113=10,"Mayor",IF(AG113=20,"Catastrófico",0)))</f>
        <v>Catastrófico</v>
      </c>
      <c r="AI113" s="49">
        <f>IF(AH113="","",IF(AH113="Moderado",0.6,IF(AH113="Mayor",0.8,IF(AH113="Catastrófico",1,))))</f>
        <v>1</v>
      </c>
      <c r="AJ113" s="48" t="str">
        <f>IF(OR(AND(K113="Rara vez",AH113="Moderado"),AND(K113="Improbable",AH113="Moderado")),"Moderado",IF(OR(AND(K113="Rara vez",AH113="Mayor"),AND(K113="Improbable",AH113="Mayor"),AND(K113="Posible",AH113="Moderado"),AND(K113="Probable",AH113="Moderado")),"Alta",IF(OR(AND(K113="Rara vez",AH113="Catastrófico"),AND(K113="Improbable",AH113="Catastrófico"),AND(K113="Posible",AH113="Catastrófico"),AND(K113="Probable",AH113="Catastrófico"),AND(K113="Casi seguro",AH113="Catastrófico"),AND(K113="Posible",AH113="Moderado"),AND(K113="Probable",AH113="Moderado"),AND(K113="Casi seguro",AH113="Moderado"),AND(K113="Posible",AH113="Mayor"),AND(K113="Probable",AH113="Mayor"),AND(K113="Casi seguro",AH113="Mayor")),"Extremo",)))</f>
        <v>Extremo</v>
      </c>
      <c r="AK113" s="47">
        <v>1</v>
      </c>
      <c r="AL113" s="46" t="s">
        <v>128</v>
      </c>
      <c r="AM113" s="45" t="s">
        <v>127</v>
      </c>
      <c r="AN113" s="42">
        <f>IF(AM113="","",IF(AM113="Asignado",15,IF(AM113="No asignado",0,)))</f>
        <v>15</v>
      </c>
      <c r="AO113" s="45" t="s">
        <v>126</v>
      </c>
      <c r="AP113" s="42">
        <f>IF(AO113="","",IF(AO113="Adecuado",15,IF(AO113="Inadecuado",0,)))</f>
        <v>15</v>
      </c>
      <c r="AQ113" s="45" t="s">
        <v>125</v>
      </c>
      <c r="AR113" s="42">
        <f>IF(AQ113="","",IF(AQ113="Oportuna",15,IF(AQ113="Inoportuna",0,)))</f>
        <v>15</v>
      </c>
      <c r="AS113" s="45" t="s">
        <v>124</v>
      </c>
      <c r="AT113" s="42">
        <f>IF(AS113="","",IF(AS113="Prevenir",15,IF(AS113="Detectar",10,IF(AS113="No es un control",0,))))</f>
        <v>15</v>
      </c>
      <c r="AU113" s="45" t="s">
        <v>123</v>
      </c>
      <c r="AV113" s="42">
        <f>IF(AU113="","",IF(AU113="Confiable",15,IF(AU113="No confiable",0,)))</f>
        <v>15</v>
      </c>
      <c r="AW113" s="44" t="s">
        <v>122</v>
      </c>
      <c r="AX113" s="42">
        <f>IF(AW113="","",IF(AW113="Se investigan y  resuelven oportunamente",15,IF(AW113="No se investigan y resuelven oportunamente",0,)))</f>
        <v>15</v>
      </c>
      <c r="AY113" s="44" t="s">
        <v>121</v>
      </c>
      <c r="AZ113" s="42">
        <f>IF(AY113="","",IF(AY113="Completa",15,IF(AY113="Incompleta",10,IF(AY113="No existe",0,))))</f>
        <v>15</v>
      </c>
      <c r="BA113" s="43">
        <f>SUM(AN113,AP113,AR113,AT113,AV113,AX113,AZ113)</f>
        <v>105</v>
      </c>
      <c r="BB113" s="42" t="str">
        <f>IF(BA113&gt;=96,"Fuerte",IF(AND(BA113&gt;=86, BA113&lt;96),"Moderado",IF(BA113&lt;86,"Débil")))</f>
        <v>Fuerte</v>
      </c>
      <c r="BC113" s="42" t="s">
        <v>120</v>
      </c>
      <c r="BD113" s="42">
        <f>VALUE(IF(OR(AND(BB113="Fuerte",BC113="Fuerte")),"100",IF(OR(AND(BB113="Fuerte",BC113="Moderado"),AND(BB113="Moderado",BC113="Fuerte"),AND(BB113="Moderado",BC113="Moderado")),"50",IF(OR(AND(BB113="Fuerte",BC113="Débil"),AND(BB113="Moderado",BC113="Débil"),AND(BB113="Débil",BC113="Fuerte"),AND(BB113="Débil",BC113="Moderado"),AND(BB113="Débil",BC113="Débil")),"0",))))</f>
        <v>100</v>
      </c>
      <c r="BE113" s="41" t="str">
        <f>IF(BD113=100,"Fuerte",IF(BD113=50,"Moderado",IF(BD113=0,"Débil")))</f>
        <v>Fuerte</v>
      </c>
      <c r="BF113" s="41">
        <f>AVERAGE(BD113:BD113)</f>
        <v>100</v>
      </c>
      <c r="BG113" s="41" t="str">
        <f>IF(BF113=100,"Fuerte",IF(AND(BF113&lt;=99, BF113&gt;=50),"Moderado",IF(BF113&lt;50,"Débil")))</f>
        <v>Fuerte</v>
      </c>
      <c r="BH113" s="40">
        <f>IF(BG113="Fuerte",(J113-2),IF(BG113="Moderado",(J113-1), IF(BG113="Débil",((J113-0)))))</f>
        <v>2</v>
      </c>
      <c r="BI113" s="40" t="str">
        <f>IF(BH113&lt;=0,"",IF(BH113=1,"Rara vez",IF(BH113=2,"Improbable",IF(BH113=3,"Posible",IF(BH113=4,"Probable",IF(BH113=5,"Casi Seguro"))))))</f>
        <v>Improbable</v>
      </c>
      <c r="BJ113" s="39">
        <f>IF(BI113="","",IF(BI113="Rara vez",0.2,IF(BI113="Improbable",0.4,IF(BI113="Posible",0.6,IF(BI113="Probable",0.8,IF(BI113="Casi seguro",1,))))))</f>
        <v>0.4</v>
      </c>
      <c r="BK113" s="40" t="str">
        <f>IFERROR(IF(AG113=5,"Moderado",IF(AG113=10,"Mayor",IF(AG113=20,"Catastrófico",0))),"")</f>
        <v>Catastrófico</v>
      </c>
      <c r="BL113" s="39">
        <f>IF(AH113="","",IF(AH113="Moderado",0.6,IF(AH113="Mayor",0.8,IF(AH113="Catastrófico",1,))))</f>
        <v>1</v>
      </c>
      <c r="BM113" s="38" t="str">
        <f>IF(OR(AND(KBI113="Rara vez",BK113="Moderado"),AND(BI113="Improbable",BK113="Moderado")),"Moderado",IF(OR(AND(BI113="Rara vez",BK113="Mayor"),AND(BI113="Improbable",BK113="Mayor"),AND(BI113="Posible",BK113="Moderado"),AND(BI113="Probable",BK113="Moderado")),"Alta",IF(OR(AND(BI113="Rara vez",BK113="Catastrófico"),AND(BI113="Improbable",BK113="Catastrófico"),AND(BI113="Posible",BK113="Catastrófico"),AND(BI113="Probable",BK113="Catastrófico"),AND(BI113="Casi seguro",BK113="Catastrófico"),AND(BI113="Posible",BK113="Moderado"),AND(BI113="Probable",BK113="Moderado"),AND(BI113="Casi seguro",BK113="Moderado"),AND(BI113="Posible",BK113="Mayor"),AND(BI113="Probable",BK113="Mayor"),AND(BI113="Casi seguro",BK113="Mayor")),"Extremo",)))</f>
        <v>Extremo</v>
      </c>
      <c r="BN113" s="37"/>
      <c r="BO113" s="36" t="s">
        <v>119</v>
      </c>
      <c r="BP113" s="36" t="s">
        <v>118</v>
      </c>
      <c r="BQ113" s="36" t="s">
        <v>117</v>
      </c>
      <c r="BR113" s="36" t="s">
        <v>116</v>
      </c>
      <c r="BS113" s="36" t="s">
        <v>115</v>
      </c>
      <c r="BT113" s="35">
        <v>45292</v>
      </c>
      <c r="BU113" s="35">
        <v>45657</v>
      </c>
      <c r="BV113" s="35"/>
      <c r="BW113" s="35"/>
      <c r="BX113" s="9"/>
      <c r="BY113" s="9"/>
      <c r="BZ113" s="9"/>
      <c r="CA113" s="9"/>
      <c r="CB113" s="9"/>
      <c r="CC113" s="9"/>
      <c r="CD113" s="9"/>
      <c r="CE113" s="9"/>
      <c r="CF113" s="9"/>
      <c r="CG113" s="9"/>
      <c r="CH113" s="9"/>
      <c r="CI113" s="9"/>
      <c r="CJ113" s="9"/>
      <c r="CK113" s="9"/>
      <c r="CL113" s="9"/>
      <c r="CM113" s="9"/>
      <c r="CN113" s="9"/>
      <c r="CO113" s="9"/>
      <c r="CP113" s="9"/>
      <c r="CQ113" s="9"/>
    </row>
    <row r="114" spans="1:95" ht="16.5" customHeight="1">
      <c r="A114" s="12"/>
      <c r="B114" s="34" t="s">
        <v>114</v>
      </c>
      <c r="C114" s="32"/>
      <c r="D114" s="32"/>
      <c r="E114" s="31"/>
      <c r="F114" s="31"/>
      <c r="G114" s="32"/>
      <c r="H114" s="31"/>
      <c r="I114" s="31"/>
      <c r="J114" s="13"/>
      <c r="K114" s="25"/>
      <c r="L114" s="30"/>
      <c r="M114" s="29"/>
      <c r="N114" s="29"/>
      <c r="O114" s="29"/>
      <c r="P114" s="29"/>
      <c r="Q114" s="29"/>
      <c r="R114" s="29"/>
      <c r="S114" s="29"/>
      <c r="T114" s="29"/>
      <c r="U114" s="29"/>
      <c r="V114" s="29"/>
      <c r="W114" s="29"/>
      <c r="X114" s="29"/>
      <c r="Y114" s="29"/>
      <c r="Z114" s="29"/>
      <c r="AA114" s="29"/>
      <c r="AB114" s="29"/>
      <c r="AC114" s="29"/>
      <c r="AD114" s="29"/>
      <c r="AE114" s="29"/>
      <c r="AF114" s="28"/>
      <c r="AG114" s="27"/>
      <c r="AH114" s="33"/>
      <c r="AI114" s="26"/>
      <c r="AJ114" s="25"/>
      <c r="AK114" s="13"/>
      <c r="AL114" s="24"/>
      <c r="AM114" s="16"/>
      <c r="AN114" s="20"/>
      <c r="AO114" s="16"/>
      <c r="AP114" s="20"/>
      <c r="AQ114" s="16"/>
      <c r="AR114" s="23"/>
      <c r="AS114" s="16"/>
      <c r="AT114" s="23"/>
      <c r="AU114" s="16"/>
      <c r="AV114" s="23"/>
      <c r="AW114" s="22"/>
      <c r="AX114" s="23"/>
      <c r="AY114" s="22"/>
      <c r="AZ114" s="20"/>
      <c r="BA114" s="21"/>
      <c r="BB114" s="20"/>
      <c r="BC114" s="20"/>
      <c r="BD114" s="20"/>
      <c r="BE114" s="20"/>
      <c r="BF114" s="20"/>
      <c r="BG114" s="20"/>
      <c r="BH114" s="19"/>
      <c r="BI114" s="19"/>
      <c r="BJ114" s="18"/>
      <c r="BK114" s="19"/>
      <c r="BL114" s="18"/>
      <c r="BM114" s="17"/>
      <c r="BN114" s="16"/>
      <c r="BO114" s="14"/>
      <c r="BP114" s="14"/>
      <c r="BQ114" s="14"/>
      <c r="BR114" s="14"/>
      <c r="BS114" s="14"/>
      <c r="BT114" s="15"/>
      <c r="BU114" s="15"/>
      <c r="BV114" s="14"/>
      <c r="BW114" s="13"/>
      <c r="BX114" s="9"/>
      <c r="BY114" s="9"/>
      <c r="BZ114" s="9"/>
      <c r="CA114" s="9"/>
      <c r="CB114" s="9"/>
      <c r="CC114" s="9"/>
      <c r="CD114" s="9"/>
      <c r="CE114" s="9"/>
      <c r="CF114" s="9"/>
      <c r="CG114" s="9"/>
      <c r="CH114" s="9"/>
      <c r="CI114" s="9"/>
      <c r="CJ114" s="9"/>
      <c r="CK114" s="9"/>
      <c r="CL114" s="9"/>
      <c r="CM114" s="9"/>
      <c r="CN114" s="9"/>
      <c r="CO114" s="9"/>
      <c r="CP114" s="9"/>
      <c r="CQ114" s="9"/>
    </row>
    <row r="115" spans="1:95" ht="16.5" customHeight="1">
      <c r="A115" s="12"/>
      <c r="B115" s="14"/>
      <c r="C115" s="32"/>
      <c r="D115" s="32"/>
      <c r="E115" s="31"/>
      <c r="F115" s="31"/>
      <c r="G115" s="32"/>
      <c r="H115" s="31"/>
      <c r="I115" s="31"/>
      <c r="J115" s="13"/>
      <c r="K115" s="25"/>
      <c r="L115" s="30"/>
      <c r="M115" s="29"/>
      <c r="N115" s="29"/>
      <c r="O115" s="29"/>
      <c r="P115" s="29"/>
      <c r="Q115" s="29"/>
      <c r="R115" s="29"/>
      <c r="S115" s="29"/>
      <c r="T115" s="29"/>
      <c r="U115" s="29"/>
      <c r="V115" s="29"/>
      <c r="W115" s="29"/>
      <c r="X115" s="29"/>
      <c r="Y115" s="29"/>
      <c r="Z115" s="29"/>
      <c r="AA115" s="29"/>
      <c r="AB115" s="29"/>
      <c r="AC115" s="29"/>
      <c r="AD115" s="29"/>
      <c r="AE115" s="29"/>
      <c r="AF115" s="28"/>
      <c r="AG115" s="27"/>
      <c r="AH115" s="25"/>
      <c r="AI115" s="26"/>
      <c r="AJ115" s="25"/>
      <c r="AK115" s="13"/>
      <c r="AL115" s="24"/>
      <c r="AM115" s="16"/>
      <c r="AN115" s="20"/>
      <c r="AO115" s="16"/>
      <c r="AP115" s="20"/>
      <c r="AQ115" s="16"/>
      <c r="AR115" s="23"/>
      <c r="AS115" s="16"/>
      <c r="AT115" s="23"/>
      <c r="AU115" s="16"/>
      <c r="AV115" s="23"/>
      <c r="AW115" s="22"/>
      <c r="AX115" s="23"/>
      <c r="AY115" s="22"/>
      <c r="AZ115" s="20"/>
      <c r="BA115" s="21"/>
      <c r="BB115" s="20"/>
      <c r="BC115" s="20"/>
      <c r="BD115" s="20"/>
      <c r="BE115" s="20"/>
      <c r="BF115" s="20"/>
      <c r="BG115" s="20"/>
      <c r="BH115" s="19"/>
      <c r="BI115" s="19"/>
      <c r="BJ115" s="18"/>
      <c r="BK115" s="19"/>
      <c r="BL115" s="18"/>
      <c r="BM115" s="17"/>
      <c r="BN115" s="16"/>
      <c r="BO115" s="14"/>
      <c r="BP115" s="14"/>
      <c r="BQ115" s="14"/>
      <c r="BR115" s="14"/>
      <c r="BS115" s="14"/>
      <c r="BT115" s="15"/>
      <c r="BU115" s="15"/>
      <c r="BV115" s="14"/>
      <c r="BW115" s="13"/>
      <c r="BX115" s="9"/>
      <c r="BY115" s="9"/>
      <c r="BZ115" s="9"/>
      <c r="CA115" s="9"/>
      <c r="CB115" s="9"/>
      <c r="CC115" s="9"/>
      <c r="CD115" s="9"/>
      <c r="CE115" s="9"/>
      <c r="CF115" s="9"/>
      <c r="CG115" s="9"/>
      <c r="CH115" s="9"/>
      <c r="CI115" s="9"/>
      <c r="CJ115" s="9"/>
      <c r="CK115" s="9"/>
      <c r="CL115" s="9"/>
      <c r="CM115" s="9"/>
      <c r="CN115" s="9"/>
      <c r="CO115" s="9"/>
      <c r="CP115" s="9"/>
      <c r="CQ115" s="9"/>
    </row>
    <row r="116" spans="1:95" ht="16.5" customHeight="1">
      <c r="A116" s="12"/>
      <c r="B116" s="14"/>
      <c r="C116" s="32"/>
      <c r="D116" s="32"/>
      <c r="E116" s="31"/>
      <c r="F116" s="31"/>
      <c r="G116" s="32"/>
      <c r="H116" s="31"/>
      <c r="I116" s="31"/>
      <c r="J116" s="13"/>
      <c r="K116" s="25"/>
      <c r="L116" s="30"/>
      <c r="M116" s="29"/>
      <c r="N116" s="29"/>
      <c r="O116" s="29"/>
      <c r="P116" s="29"/>
      <c r="Q116" s="29"/>
      <c r="R116" s="29"/>
      <c r="S116" s="29"/>
      <c r="T116" s="29"/>
      <c r="U116" s="29"/>
      <c r="V116" s="29"/>
      <c r="W116" s="29"/>
      <c r="X116" s="29"/>
      <c r="Y116" s="29"/>
      <c r="Z116" s="29"/>
      <c r="AA116" s="29"/>
      <c r="AB116" s="29"/>
      <c r="AC116" s="29"/>
      <c r="AD116" s="29"/>
      <c r="AE116" s="29"/>
      <c r="AF116" s="28"/>
      <c r="AG116" s="27"/>
      <c r="AH116" s="25"/>
      <c r="AI116" s="26"/>
      <c r="AJ116" s="25"/>
      <c r="AK116" s="13"/>
      <c r="AL116" s="24"/>
      <c r="AM116" s="16"/>
      <c r="AN116" s="20"/>
      <c r="AO116" s="16"/>
      <c r="AP116" s="20"/>
      <c r="AQ116" s="16"/>
      <c r="AR116" s="23"/>
      <c r="AS116" s="16"/>
      <c r="AT116" s="23"/>
      <c r="AU116" s="16"/>
      <c r="AV116" s="23"/>
      <c r="AW116" s="22"/>
      <c r="AX116" s="23"/>
      <c r="AY116" s="22"/>
      <c r="AZ116" s="20"/>
      <c r="BA116" s="21"/>
      <c r="BB116" s="20"/>
      <c r="BC116" s="20"/>
      <c r="BD116" s="20"/>
      <c r="BE116" s="20"/>
      <c r="BF116" s="20"/>
      <c r="BG116" s="20"/>
      <c r="BH116" s="19"/>
      <c r="BI116" s="19"/>
      <c r="BJ116" s="18"/>
      <c r="BK116" s="19"/>
      <c r="BL116" s="18"/>
      <c r="BM116" s="17"/>
      <c r="BN116" s="16"/>
      <c r="BO116" s="14"/>
      <c r="BP116" s="14"/>
      <c r="BQ116" s="14"/>
      <c r="BR116" s="14"/>
      <c r="BS116" s="14"/>
      <c r="BT116" s="15"/>
      <c r="BU116" s="15"/>
      <c r="BV116" s="14"/>
      <c r="BW116" s="13"/>
      <c r="BX116" s="9"/>
      <c r="BY116" s="9"/>
      <c r="BZ116" s="9"/>
      <c r="CA116" s="9"/>
      <c r="CB116" s="9"/>
      <c r="CC116" s="9"/>
      <c r="CD116" s="9"/>
      <c r="CE116" s="9"/>
      <c r="CF116" s="9"/>
      <c r="CG116" s="9"/>
      <c r="CH116" s="9"/>
      <c r="CI116" s="9"/>
      <c r="CJ116" s="9"/>
      <c r="CK116" s="9"/>
      <c r="CL116" s="9"/>
      <c r="CM116" s="9"/>
      <c r="CN116" s="9"/>
      <c r="CO116" s="9"/>
      <c r="CP116" s="9"/>
      <c r="CQ116" s="9"/>
    </row>
    <row r="117" spans="1:95" ht="16.5" customHeight="1">
      <c r="A117" s="12"/>
      <c r="B117" s="14"/>
      <c r="C117" s="32"/>
      <c r="D117" s="32"/>
      <c r="E117" s="31"/>
      <c r="F117" s="31"/>
      <c r="G117" s="32"/>
      <c r="H117" s="31"/>
      <c r="I117" s="31"/>
      <c r="J117" s="13"/>
      <c r="K117" s="25"/>
      <c r="L117" s="30"/>
      <c r="M117" s="29"/>
      <c r="N117" s="29"/>
      <c r="O117" s="29"/>
      <c r="P117" s="29"/>
      <c r="Q117" s="29"/>
      <c r="R117" s="29"/>
      <c r="S117" s="29"/>
      <c r="T117" s="29"/>
      <c r="U117" s="29"/>
      <c r="V117" s="29"/>
      <c r="W117" s="29"/>
      <c r="X117" s="29"/>
      <c r="Y117" s="29"/>
      <c r="Z117" s="29"/>
      <c r="AA117" s="29"/>
      <c r="AB117" s="29"/>
      <c r="AC117" s="29"/>
      <c r="AD117" s="29"/>
      <c r="AE117" s="29"/>
      <c r="AF117" s="28"/>
      <c r="AG117" s="27"/>
      <c r="AH117" s="25"/>
      <c r="AI117" s="26"/>
      <c r="AJ117" s="25"/>
      <c r="AK117" s="13"/>
      <c r="AL117" s="24"/>
      <c r="AM117" s="16"/>
      <c r="AN117" s="20"/>
      <c r="AO117" s="16"/>
      <c r="AP117" s="20"/>
      <c r="AQ117" s="16"/>
      <c r="AR117" s="23"/>
      <c r="AS117" s="16"/>
      <c r="AT117" s="23"/>
      <c r="AU117" s="16"/>
      <c r="AV117" s="23"/>
      <c r="AW117" s="22"/>
      <c r="AX117" s="23"/>
      <c r="AY117" s="22"/>
      <c r="AZ117" s="20"/>
      <c r="BA117" s="21"/>
      <c r="BB117" s="20"/>
      <c r="BC117" s="20"/>
      <c r="BD117" s="20"/>
      <c r="BE117" s="20"/>
      <c r="BF117" s="20"/>
      <c r="BG117" s="20"/>
      <c r="BH117" s="19"/>
      <c r="BI117" s="19"/>
      <c r="BJ117" s="18"/>
      <c r="BK117" s="19"/>
      <c r="BL117" s="18"/>
      <c r="BM117" s="17"/>
      <c r="BN117" s="16"/>
      <c r="BO117" s="14"/>
      <c r="BP117" s="14"/>
      <c r="BQ117" s="14"/>
      <c r="BR117" s="14"/>
      <c r="BS117" s="14"/>
      <c r="BT117" s="15"/>
      <c r="BU117" s="15"/>
      <c r="BV117" s="14"/>
      <c r="BW117" s="13"/>
      <c r="BX117" s="9"/>
      <c r="BY117" s="9"/>
      <c r="BZ117" s="9"/>
      <c r="CA117" s="9"/>
      <c r="CB117" s="9"/>
      <c r="CC117" s="9"/>
      <c r="CD117" s="9"/>
      <c r="CE117" s="9"/>
      <c r="CF117" s="9"/>
      <c r="CG117" s="9"/>
      <c r="CH117" s="9"/>
      <c r="CI117" s="9"/>
      <c r="CJ117" s="9"/>
      <c r="CK117" s="9"/>
      <c r="CL117" s="9"/>
      <c r="CM117" s="9"/>
      <c r="CN117" s="9"/>
      <c r="CO117" s="9"/>
      <c r="CP117" s="9"/>
      <c r="CQ117" s="9"/>
    </row>
    <row r="118" spans="1:95" ht="16.5" customHeight="1">
      <c r="A118" s="12"/>
      <c r="B118" s="14"/>
      <c r="C118" s="32"/>
      <c r="D118" s="32"/>
      <c r="E118" s="31"/>
      <c r="F118" s="31"/>
      <c r="G118" s="32"/>
      <c r="H118" s="31"/>
      <c r="I118" s="31"/>
      <c r="J118" s="13"/>
      <c r="K118" s="25"/>
      <c r="L118" s="30"/>
      <c r="M118" s="29"/>
      <c r="N118" s="29"/>
      <c r="O118" s="29"/>
      <c r="P118" s="29"/>
      <c r="Q118" s="29"/>
      <c r="R118" s="29"/>
      <c r="S118" s="29"/>
      <c r="T118" s="29"/>
      <c r="U118" s="29"/>
      <c r="V118" s="29"/>
      <c r="W118" s="29"/>
      <c r="X118" s="29"/>
      <c r="Y118" s="29"/>
      <c r="Z118" s="29"/>
      <c r="AA118" s="29"/>
      <c r="AB118" s="29"/>
      <c r="AC118" s="29"/>
      <c r="AD118" s="29"/>
      <c r="AE118" s="29"/>
      <c r="AF118" s="28"/>
      <c r="AG118" s="27"/>
      <c r="AH118" s="25"/>
      <c r="AI118" s="26"/>
      <c r="AJ118" s="25"/>
      <c r="AK118" s="13"/>
      <c r="AL118" s="24"/>
      <c r="AM118" s="16"/>
      <c r="AN118" s="20"/>
      <c r="AO118" s="16"/>
      <c r="AP118" s="20"/>
      <c r="AQ118" s="16"/>
      <c r="AR118" s="23"/>
      <c r="AS118" s="16"/>
      <c r="AT118" s="23"/>
      <c r="AU118" s="16"/>
      <c r="AV118" s="23"/>
      <c r="AW118" s="22"/>
      <c r="AX118" s="23"/>
      <c r="AY118" s="22"/>
      <c r="AZ118" s="20"/>
      <c r="BA118" s="21"/>
      <c r="BB118" s="20"/>
      <c r="BC118" s="20"/>
      <c r="BD118" s="20"/>
      <c r="BE118" s="20"/>
      <c r="BF118" s="20"/>
      <c r="BG118" s="20"/>
      <c r="BH118" s="19"/>
      <c r="BI118" s="19"/>
      <c r="BJ118" s="18"/>
      <c r="BK118" s="19"/>
      <c r="BL118" s="18"/>
      <c r="BM118" s="17"/>
      <c r="BN118" s="16"/>
      <c r="BO118" s="14"/>
      <c r="BP118" s="14"/>
      <c r="BQ118" s="14"/>
      <c r="BR118" s="14"/>
      <c r="BS118" s="14"/>
      <c r="BT118" s="15"/>
      <c r="BU118" s="15"/>
      <c r="BV118" s="14"/>
      <c r="BW118" s="13"/>
      <c r="BX118" s="9"/>
      <c r="BY118" s="9"/>
      <c r="BZ118" s="9"/>
      <c r="CA118" s="9"/>
      <c r="CB118" s="9"/>
      <c r="CC118" s="9"/>
      <c r="CD118" s="9"/>
      <c r="CE118" s="9"/>
      <c r="CF118" s="9"/>
      <c r="CG118" s="9"/>
      <c r="CH118" s="9"/>
      <c r="CI118" s="9"/>
      <c r="CJ118" s="9"/>
      <c r="CK118" s="9"/>
      <c r="CL118" s="9"/>
      <c r="CM118" s="9"/>
      <c r="CN118" s="9"/>
      <c r="CO118" s="9"/>
      <c r="CP118" s="9"/>
      <c r="CQ118" s="9"/>
    </row>
    <row r="119" spans="1:95" ht="16.5" customHeight="1">
      <c r="A119" s="12"/>
      <c r="B119" s="14"/>
      <c r="C119" s="32"/>
      <c r="D119" s="32"/>
      <c r="E119" s="31"/>
      <c r="F119" s="31"/>
      <c r="G119" s="32"/>
      <c r="H119" s="31"/>
      <c r="I119" s="31"/>
      <c r="J119" s="13"/>
      <c r="K119" s="25"/>
      <c r="L119" s="30"/>
      <c r="M119" s="29"/>
      <c r="N119" s="29"/>
      <c r="O119" s="29"/>
      <c r="P119" s="29"/>
      <c r="Q119" s="29"/>
      <c r="R119" s="29"/>
      <c r="S119" s="29"/>
      <c r="T119" s="29"/>
      <c r="U119" s="29"/>
      <c r="V119" s="29"/>
      <c r="W119" s="29"/>
      <c r="X119" s="29"/>
      <c r="Y119" s="29"/>
      <c r="Z119" s="29"/>
      <c r="AA119" s="29"/>
      <c r="AB119" s="29"/>
      <c r="AC119" s="29"/>
      <c r="AD119" s="29"/>
      <c r="AE119" s="29"/>
      <c r="AF119" s="28"/>
      <c r="AG119" s="27"/>
      <c r="AH119" s="25"/>
      <c r="AI119" s="26"/>
      <c r="AJ119" s="25"/>
      <c r="AK119" s="13"/>
      <c r="AL119" s="24"/>
      <c r="AM119" s="16"/>
      <c r="AN119" s="20"/>
      <c r="AO119" s="16"/>
      <c r="AP119" s="20"/>
      <c r="AQ119" s="16"/>
      <c r="AR119" s="23"/>
      <c r="AS119" s="16"/>
      <c r="AT119" s="23"/>
      <c r="AU119" s="16"/>
      <c r="AV119" s="23"/>
      <c r="AW119" s="22"/>
      <c r="AX119" s="23"/>
      <c r="AY119" s="22"/>
      <c r="AZ119" s="20"/>
      <c r="BA119" s="21"/>
      <c r="BB119" s="20"/>
      <c r="BC119" s="20"/>
      <c r="BD119" s="20"/>
      <c r="BE119" s="20"/>
      <c r="BF119" s="20"/>
      <c r="BG119" s="20"/>
      <c r="BH119" s="19"/>
      <c r="BI119" s="19"/>
      <c r="BJ119" s="18"/>
      <c r="BK119" s="19"/>
      <c r="BL119" s="18"/>
      <c r="BM119" s="17"/>
      <c r="BN119" s="16"/>
      <c r="BO119" s="14"/>
      <c r="BP119" s="14"/>
      <c r="BQ119" s="14"/>
      <c r="BR119" s="14"/>
      <c r="BS119" s="14"/>
      <c r="BT119" s="15"/>
      <c r="BU119" s="15"/>
      <c r="BV119" s="14"/>
      <c r="BW119" s="13"/>
      <c r="BX119" s="9"/>
      <c r="BY119" s="9"/>
      <c r="BZ119" s="9"/>
      <c r="CA119" s="9"/>
      <c r="CB119" s="9"/>
      <c r="CC119" s="9"/>
      <c r="CD119" s="9"/>
      <c r="CE119" s="9"/>
      <c r="CF119" s="9"/>
      <c r="CG119" s="9"/>
      <c r="CH119" s="9"/>
      <c r="CI119" s="9"/>
      <c r="CJ119" s="9"/>
      <c r="CK119" s="9"/>
      <c r="CL119" s="9"/>
      <c r="CM119" s="9"/>
      <c r="CN119" s="9"/>
      <c r="CO119" s="9"/>
      <c r="CP119" s="9"/>
      <c r="CQ119" s="9"/>
    </row>
    <row r="120" spans="1:95" ht="18.75" customHeight="1">
      <c r="A120" s="12"/>
      <c r="C120" s="12"/>
      <c r="D120" s="12"/>
      <c r="E120" s="12"/>
      <c r="F120" s="12"/>
      <c r="G120" s="9"/>
      <c r="H120" s="11"/>
      <c r="I120" s="11"/>
      <c r="J120" s="10"/>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c r="CL120" s="9"/>
      <c r="CM120" s="9"/>
      <c r="CN120" s="9"/>
      <c r="CO120" s="9"/>
      <c r="CP120" s="9"/>
      <c r="CQ120" s="9"/>
    </row>
    <row r="121" spans="1:95" ht="16.5" customHeight="1">
      <c r="A121" s="12"/>
      <c r="B121" s="12"/>
      <c r="C121" s="12"/>
      <c r="D121" s="12"/>
      <c r="E121" s="12"/>
      <c r="F121" s="12"/>
      <c r="G121" s="9"/>
      <c r="H121" s="11"/>
      <c r="I121" s="11"/>
      <c r="J121" s="10"/>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c r="CL121" s="9"/>
      <c r="CM121" s="9"/>
      <c r="CN121" s="9"/>
      <c r="CO121" s="9"/>
      <c r="CP121" s="9"/>
      <c r="CQ121" s="9"/>
    </row>
    <row r="122" spans="1:95" ht="16.5" customHeight="1">
      <c r="A122" s="12"/>
      <c r="B122" s="12"/>
      <c r="C122" s="12"/>
      <c r="D122" s="12"/>
      <c r="E122" s="12"/>
      <c r="F122" s="12"/>
      <c r="G122" s="9"/>
      <c r="H122" s="11"/>
      <c r="I122" s="11"/>
      <c r="J122" s="10"/>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c r="CL122" s="9"/>
      <c r="CM122" s="9"/>
      <c r="CN122" s="9"/>
      <c r="CO122" s="9"/>
      <c r="CP122" s="9"/>
      <c r="CQ122" s="9"/>
    </row>
    <row r="123" spans="1:95" ht="16.5" customHeight="1">
      <c r="A123" s="12"/>
      <c r="B123" s="12"/>
      <c r="C123" s="12"/>
      <c r="D123" s="12"/>
      <c r="E123" s="12"/>
      <c r="F123" s="12"/>
      <c r="G123" s="9"/>
      <c r="H123" s="11"/>
      <c r="I123" s="11"/>
      <c r="J123" s="10"/>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c r="CL123" s="9"/>
      <c r="CM123" s="9"/>
      <c r="CN123" s="9"/>
      <c r="CO123" s="9"/>
      <c r="CP123" s="9"/>
      <c r="CQ123" s="9"/>
    </row>
    <row r="124" spans="1:95" ht="16.5" customHeight="1">
      <c r="A124" s="12"/>
      <c r="B124" s="12"/>
      <c r="C124" s="12"/>
      <c r="D124" s="12"/>
      <c r="E124" s="12"/>
      <c r="F124" s="12"/>
      <c r="G124" s="9"/>
      <c r="H124" s="11"/>
      <c r="I124" s="11"/>
      <c r="J124" s="10"/>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row>
    <row r="125" spans="1:95" ht="16.5" customHeight="1">
      <c r="A125" s="12"/>
      <c r="B125" s="12"/>
      <c r="C125" s="12"/>
      <c r="D125" s="12"/>
      <c r="E125" s="12"/>
      <c r="F125" s="12"/>
      <c r="G125" s="9"/>
      <c r="H125" s="11"/>
      <c r="I125" s="11"/>
      <c r="J125" s="10"/>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row>
    <row r="126" spans="1:95" ht="16.5" customHeight="1">
      <c r="A126" s="12"/>
      <c r="B126" s="12"/>
      <c r="C126" s="12"/>
      <c r="D126" s="12"/>
      <c r="E126" s="12"/>
      <c r="F126" s="12"/>
      <c r="G126" s="9"/>
      <c r="H126" s="11"/>
      <c r="I126" s="11"/>
      <c r="J126" s="10"/>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c r="CL126" s="9"/>
      <c r="CM126" s="9"/>
      <c r="CN126" s="9"/>
      <c r="CO126" s="9"/>
      <c r="CP126" s="9"/>
      <c r="CQ126" s="9"/>
    </row>
    <row r="127" spans="1:95" ht="16.5" customHeight="1">
      <c r="A127" s="12"/>
      <c r="B127" s="12"/>
      <c r="C127" s="12"/>
      <c r="D127" s="12"/>
      <c r="E127" s="12"/>
      <c r="F127" s="12"/>
      <c r="G127" s="9"/>
      <c r="H127" s="11"/>
      <c r="I127" s="11"/>
      <c r="J127" s="10"/>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c r="CL127" s="9"/>
      <c r="CM127" s="9"/>
      <c r="CN127" s="9"/>
      <c r="CO127" s="9"/>
      <c r="CP127" s="9"/>
      <c r="CQ127" s="9"/>
    </row>
    <row r="128" spans="1:95" ht="16.5" customHeight="1">
      <c r="A128" s="12"/>
      <c r="B128" s="12"/>
      <c r="C128" s="12"/>
      <c r="D128" s="12"/>
      <c r="E128" s="12"/>
      <c r="F128" s="12"/>
      <c r="G128" s="9"/>
      <c r="H128" s="11"/>
      <c r="I128" s="11"/>
      <c r="J128" s="10"/>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c r="CL128" s="9"/>
      <c r="CM128" s="9"/>
      <c r="CN128" s="9"/>
      <c r="CO128" s="9"/>
      <c r="CP128" s="9"/>
      <c r="CQ128" s="9"/>
    </row>
    <row r="129" spans="1:95" ht="16.5" customHeight="1">
      <c r="A129" s="12"/>
      <c r="B129" s="12"/>
      <c r="C129" s="12"/>
      <c r="D129" s="12"/>
      <c r="E129" s="12"/>
      <c r="F129" s="12"/>
      <c r="G129" s="9"/>
      <c r="H129" s="11"/>
      <c r="I129" s="11"/>
      <c r="J129" s="10"/>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c r="CL129" s="9"/>
      <c r="CM129" s="9"/>
      <c r="CN129" s="9"/>
      <c r="CO129" s="9"/>
      <c r="CP129" s="9"/>
      <c r="CQ129" s="9"/>
    </row>
    <row r="130" spans="1:95" ht="16.5" customHeight="1">
      <c r="A130" s="12"/>
      <c r="B130" s="12"/>
      <c r="C130" s="12"/>
      <c r="D130" s="12"/>
      <c r="E130" s="12"/>
      <c r="F130" s="12"/>
      <c r="G130" s="9"/>
      <c r="H130" s="11"/>
      <c r="I130" s="11"/>
      <c r="J130" s="10"/>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c r="CL130" s="9"/>
      <c r="CM130" s="9"/>
      <c r="CN130" s="9"/>
      <c r="CO130" s="9"/>
      <c r="CP130" s="9"/>
      <c r="CQ130" s="9"/>
    </row>
    <row r="131" spans="1:95" ht="16.5" customHeight="1">
      <c r="A131" s="12"/>
      <c r="B131" s="12"/>
      <c r="C131" s="12"/>
      <c r="D131" s="12"/>
      <c r="E131" s="12"/>
      <c r="F131" s="12"/>
      <c r="G131" s="9"/>
      <c r="H131" s="11"/>
      <c r="I131" s="11"/>
      <c r="J131" s="10"/>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row>
    <row r="132" spans="1:95" ht="16.5" customHeight="1">
      <c r="A132" s="12"/>
      <c r="B132" s="12"/>
      <c r="C132" s="12"/>
      <c r="D132" s="12"/>
      <c r="E132" s="12"/>
      <c r="F132" s="12"/>
      <c r="G132" s="9"/>
      <c r="H132" s="11"/>
      <c r="I132" s="11"/>
      <c r="J132" s="10"/>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c r="CL132" s="9"/>
      <c r="CM132" s="9"/>
      <c r="CN132" s="9"/>
      <c r="CO132" s="9"/>
      <c r="CP132" s="9"/>
      <c r="CQ132" s="9"/>
    </row>
    <row r="133" spans="1:95" ht="16.5" customHeight="1">
      <c r="A133" s="12"/>
      <c r="B133" s="12"/>
      <c r="C133" s="12"/>
      <c r="D133" s="12"/>
      <c r="E133" s="12"/>
      <c r="F133" s="12"/>
      <c r="G133" s="9"/>
      <c r="H133" s="11"/>
      <c r="I133" s="11"/>
      <c r="J133" s="10"/>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row>
    <row r="134" spans="1:95" ht="16.5" customHeight="1">
      <c r="A134" s="12"/>
      <c r="B134" s="12"/>
      <c r="C134" s="12"/>
      <c r="D134" s="12"/>
      <c r="E134" s="12"/>
      <c r="F134" s="12"/>
      <c r="G134" s="9"/>
      <c r="H134" s="11"/>
      <c r="I134" s="11"/>
      <c r="J134" s="10"/>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c r="CL134" s="9"/>
      <c r="CM134" s="9"/>
      <c r="CN134" s="9"/>
      <c r="CO134" s="9"/>
      <c r="CP134" s="9"/>
      <c r="CQ134" s="9"/>
    </row>
    <row r="135" spans="1:95" ht="16.5" customHeight="1">
      <c r="A135" s="12"/>
      <c r="B135" s="12"/>
      <c r="C135" s="12"/>
      <c r="D135" s="12"/>
      <c r="E135" s="12"/>
      <c r="F135" s="12"/>
      <c r="G135" s="9"/>
      <c r="H135" s="11"/>
      <c r="I135" s="11"/>
      <c r="J135" s="10"/>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c r="CL135" s="9"/>
      <c r="CM135" s="9"/>
      <c r="CN135" s="9"/>
      <c r="CO135" s="9"/>
      <c r="CP135" s="9"/>
      <c r="CQ135" s="9"/>
    </row>
    <row r="136" spans="1:95" ht="16.5" customHeight="1">
      <c r="A136" s="12"/>
      <c r="B136" s="12"/>
      <c r="C136" s="12"/>
      <c r="D136" s="12"/>
      <c r="E136" s="12"/>
      <c r="F136" s="12"/>
      <c r="G136" s="9"/>
      <c r="H136" s="11"/>
      <c r="I136" s="11"/>
      <c r="J136" s="10"/>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c r="CL136" s="9"/>
      <c r="CM136" s="9"/>
      <c r="CN136" s="9"/>
      <c r="CO136" s="9"/>
      <c r="CP136" s="9"/>
      <c r="CQ136" s="9"/>
    </row>
    <row r="137" spans="1:95" ht="16.5" customHeight="1">
      <c r="A137" s="12"/>
      <c r="B137" s="12"/>
      <c r="C137" s="12"/>
      <c r="D137" s="12"/>
      <c r="E137" s="12"/>
      <c r="F137" s="12"/>
      <c r="G137" s="9"/>
      <c r="H137" s="11"/>
      <c r="I137" s="11"/>
      <c r="J137" s="10"/>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row>
    <row r="138" spans="1:95" ht="16.5" customHeight="1">
      <c r="A138" s="12"/>
      <c r="B138" s="12"/>
      <c r="C138" s="12"/>
      <c r="D138" s="12"/>
      <c r="E138" s="12"/>
      <c r="F138" s="12"/>
      <c r="G138" s="9"/>
      <c r="H138" s="11"/>
      <c r="I138" s="11"/>
      <c r="J138" s="10"/>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row>
    <row r="139" spans="1:95" ht="16.5" customHeight="1">
      <c r="A139" s="12"/>
      <c r="B139" s="12"/>
      <c r="C139" s="12"/>
      <c r="D139" s="12"/>
      <c r="E139" s="12"/>
      <c r="F139" s="12"/>
      <c r="G139" s="9"/>
      <c r="H139" s="11"/>
      <c r="I139" s="11"/>
      <c r="J139" s="10"/>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c r="CL139" s="9"/>
      <c r="CM139" s="9"/>
      <c r="CN139" s="9"/>
      <c r="CO139" s="9"/>
      <c r="CP139" s="9"/>
      <c r="CQ139" s="9"/>
    </row>
    <row r="140" spans="1:95" ht="16.5" customHeight="1">
      <c r="A140" s="12"/>
      <c r="B140" s="12"/>
      <c r="C140" s="12"/>
      <c r="D140" s="12"/>
      <c r="E140" s="12"/>
      <c r="F140" s="12"/>
      <c r="G140" s="9"/>
      <c r="H140" s="11"/>
      <c r="I140" s="11"/>
      <c r="J140" s="10"/>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c r="CF140" s="9"/>
      <c r="CG140" s="9"/>
      <c r="CH140" s="9"/>
      <c r="CI140" s="9"/>
      <c r="CJ140" s="9"/>
      <c r="CK140" s="9"/>
      <c r="CL140" s="9"/>
      <c r="CM140" s="9"/>
      <c r="CN140" s="9"/>
      <c r="CO140" s="9"/>
      <c r="CP140" s="9"/>
      <c r="CQ140" s="9"/>
    </row>
    <row r="141" spans="1:95" ht="16.5" customHeight="1">
      <c r="A141" s="12"/>
      <c r="B141" s="12"/>
      <c r="C141" s="12"/>
      <c r="D141" s="12"/>
      <c r="E141" s="12"/>
      <c r="F141" s="12"/>
      <c r="G141" s="9"/>
      <c r="H141" s="11"/>
      <c r="I141" s="11"/>
      <c r="J141" s="10"/>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row>
    <row r="142" spans="1:95" ht="16.5" customHeight="1">
      <c r="A142" s="12"/>
      <c r="B142" s="12"/>
      <c r="C142" s="12"/>
      <c r="D142" s="12"/>
      <c r="E142" s="12"/>
      <c r="F142" s="12"/>
      <c r="G142" s="9"/>
      <c r="H142" s="11"/>
      <c r="I142" s="11"/>
      <c r="J142" s="10"/>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row>
    <row r="143" spans="1:95" ht="16.5" customHeight="1">
      <c r="A143" s="12"/>
      <c r="B143" s="12"/>
      <c r="C143" s="12"/>
      <c r="D143" s="12"/>
      <c r="E143" s="12"/>
      <c r="F143" s="12"/>
      <c r="G143" s="9"/>
      <c r="H143" s="11"/>
      <c r="I143" s="11"/>
      <c r="J143" s="10"/>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row>
    <row r="144" spans="1:95" ht="16.5" customHeight="1">
      <c r="A144" s="12"/>
      <c r="B144" s="12"/>
      <c r="C144" s="12"/>
      <c r="D144" s="12"/>
      <c r="E144" s="12"/>
      <c r="F144" s="12"/>
      <c r="G144" s="9"/>
      <c r="H144" s="11"/>
      <c r="I144" s="11"/>
      <c r="J144" s="10"/>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row>
    <row r="145" spans="1:95" ht="16.5" customHeight="1">
      <c r="A145" s="12"/>
      <c r="B145" s="12"/>
      <c r="C145" s="12"/>
      <c r="D145" s="12"/>
      <c r="E145" s="12"/>
      <c r="F145" s="12"/>
      <c r="G145" s="9"/>
      <c r="H145" s="11"/>
      <c r="I145" s="11"/>
      <c r="J145" s="10"/>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row>
    <row r="146" spans="1:95" ht="16.5" customHeight="1">
      <c r="A146" s="12"/>
      <c r="B146" s="12"/>
      <c r="C146" s="12"/>
      <c r="D146" s="12"/>
      <c r="E146" s="12"/>
      <c r="F146" s="12"/>
      <c r="G146" s="9"/>
      <c r="H146" s="11"/>
      <c r="I146" s="11"/>
      <c r="J146" s="10"/>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row>
    <row r="147" spans="1:95" ht="16.5" customHeight="1">
      <c r="A147" s="12"/>
      <c r="B147" s="12"/>
      <c r="C147" s="12"/>
      <c r="D147" s="12"/>
      <c r="E147" s="12"/>
      <c r="F147" s="12"/>
      <c r="G147" s="9"/>
      <c r="H147" s="11"/>
      <c r="I147" s="11"/>
      <c r="J147" s="10"/>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row>
    <row r="148" spans="1:95" ht="16.5" customHeight="1">
      <c r="A148" s="12"/>
      <c r="B148" s="12"/>
      <c r="C148" s="12"/>
      <c r="D148" s="12"/>
      <c r="E148" s="12"/>
      <c r="F148" s="12"/>
      <c r="G148" s="9"/>
      <c r="H148" s="11"/>
      <c r="I148" s="11"/>
      <c r="J148" s="10"/>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row>
    <row r="149" spans="1:95" ht="16.5" customHeight="1">
      <c r="A149" s="12"/>
      <c r="B149" s="12"/>
      <c r="C149" s="12"/>
      <c r="D149" s="12"/>
      <c r="E149" s="12"/>
      <c r="F149" s="12"/>
      <c r="G149" s="9"/>
      <c r="H149" s="11"/>
      <c r="I149" s="11"/>
      <c r="J149" s="10"/>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row>
    <row r="150" spans="1:95" ht="16.5" customHeight="1">
      <c r="A150" s="12"/>
      <c r="B150" s="12"/>
      <c r="C150" s="12"/>
      <c r="D150" s="12"/>
      <c r="E150" s="12"/>
      <c r="F150" s="12"/>
      <c r="G150" s="9"/>
      <c r="H150" s="11"/>
      <c r="I150" s="11"/>
      <c r="J150" s="10"/>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c r="BN150" s="9"/>
      <c r="BO150" s="9"/>
      <c r="BP150" s="9"/>
      <c r="BQ150" s="9"/>
      <c r="BR150" s="9"/>
      <c r="BS150" s="9"/>
      <c r="BT150" s="9"/>
      <c r="BU150" s="9"/>
      <c r="BV150" s="9"/>
      <c r="BW150" s="9"/>
      <c r="BX150" s="9"/>
      <c r="BY150" s="9"/>
      <c r="BZ150" s="9"/>
      <c r="CA150" s="9"/>
      <c r="CB150" s="9"/>
      <c r="CC150" s="9"/>
      <c r="CD150" s="9"/>
      <c r="CE150" s="9"/>
      <c r="CF150" s="9"/>
      <c r="CG150" s="9"/>
      <c r="CH150" s="9"/>
      <c r="CI150" s="9"/>
      <c r="CJ150" s="9"/>
      <c r="CK150" s="9"/>
      <c r="CL150" s="9"/>
      <c r="CM150" s="9"/>
      <c r="CN150" s="9"/>
      <c r="CO150" s="9"/>
      <c r="CP150" s="9"/>
      <c r="CQ150" s="9"/>
    </row>
    <row r="151" spans="1:95" ht="16.5" customHeight="1">
      <c r="A151" s="12"/>
      <c r="B151" s="12"/>
      <c r="C151" s="12"/>
      <c r="D151" s="12"/>
      <c r="E151" s="12"/>
      <c r="F151" s="12"/>
      <c r="G151" s="9"/>
      <c r="H151" s="11"/>
      <c r="I151" s="11"/>
      <c r="J151" s="10"/>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c r="BN151" s="9"/>
      <c r="BO151" s="9"/>
      <c r="BP151" s="9"/>
      <c r="BQ151" s="9"/>
      <c r="BR151" s="9"/>
      <c r="BS151" s="9"/>
      <c r="BT151" s="9"/>
      <c r="BU151" s="9"/>
      <c r="BV151" s="9"/>
      <c r="BW151" s="9"/>
      <c r="BX151" s="9"/>
      <c r="BY151" s="9"/>
      <c r="BZ151" s="9"/>
      <c r="CA151" s="9"/>
      <c r="CB151" s="9"/>
      <c r="CC151" s="9"/>
      <c r="CD151" s="9"/>
      <c r="CE151" s="9"/>
      <c r="CF151" s="9"/>
      <c r="CG151" s="9"/>
      <c r="CH151" s="9"/>
      <c r="CI151" s="9"/>
      <c r="CJ151" s="9"/>
      <c r="CK151" s="9"/>
      <c r="CL151" s="9"/>
      <c r="CM151" s="9"/>
      <c r="CN151" s="9"/>
      <c r="CO151" s="9"/>
      <c r="CP151" s="9"/>
      <c r="CQ151" s="9"/>
    </row>
    <row r="152" spans="1:95" ht="16.5" customHeight="1">
      <c r="A152" s="12"/>
      <c r="B152" s="12"/>
      <c r="C152" s="12"/>
      <c r="D152" s="12"/>
      <c r="E152" s="12"/>
      <c r="F152" s="12"/>
      <c r="G152" s="9"/>
      <c r="H152" s="11"/>
      <c r="I152" s="11"/>
      <c r="J152" s="10"/>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c r="BN152" s="9"/>
      <c r="BO152" s="9"/>
      <c r="BP152" s="9"/>
      <c r="BQ152" s="9"/>
      <c r="BR152" s="9"/>
      <c r="BS152" s="9"/>
      <c r="BT152" s="9"/>
      <c r="BU152" s="9"/>
      <c r="BV152" s="9"/>
      <c r="BW152" s="9"/>
      <c r="BX152" s="9"/>
      <c r="BY152" s="9"/>
      <c r="BZ152" s="9"/>
      <c r="CA152" s="9"/>
      <c r="CB152" s="9"/>
      <c r="CC152" s="9"/>
      <c r="CD152" s="9"/>
      <c r="CE152" s="9"/>
      <c r="CF152" s="9"/>
      <c r="CG152" s="9"/>
      <c r="CH152" s="9"/>
      <c r="CI152" s="9"/>
      <c r="CJ152" s="9"/>
      <c r="CK152" s="9"/>
      <c r="CL152" s="9"/>
      <c r="CM152" s="9"/>
      <c r="CN152" s="9"/>
      <c r="CO152" s="9"/>
      <c r="CP152" s="9"/>
      <c r="CQ152" s="9"/>
    </row>
    <row r="153" spans="1:95" ht="16.5" customHeight="1">
      <c r="A153" s="12"/>
      <c r="B153" s="12"/>
      <c r="C153" s="12"/>
      <c r="D153" s="12"/>
      <c r="E153" s="12"/>
      <c r="F153" s="12"/>
      <c r="G153" s="9"/>
      <c r="H153" s="11"/>
      <c r="I153" s="11"/>
      <c r="J153" s="10"/>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c r="CL153" s="9"/>
      <c r="CM153" s="9"/>
      <c r="CN153" s="9"/>
      <c r="CO153" s="9"/>
      <c r="CP153" s="9"/>
      <c r="CQ153" s="9"/>
    </row>
    <row r="154" spans="1:95" ht="16.5" customHeight="1">
      <c r="A154" s="12"/>
      <c r="B154" s="12"/>
      <c r="C154" s="12"/>
      <c r="D154" s="12"/>
      <c r="E154" s="12"/>
      <c r="F154" s="12"/>
      <c r="G154" s="9"/>
      <c r="H154" s="11"/>
      <c r="I154" s="11"/>
      <c r="J154" s="10"/>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c r="BN154" s="9"/>
      <c r="BO154" s="9"/>
      <c r="BP154" s="9"/>
      <c r="BQ154" s="9"/>
      <c r="BR154" s="9"/>
      <c r="BS154" s="9"/>
      <c r="BT154" s="9"/>
      <c r="BU154" s="9"/>
      <c r="BV154" s="9"/>
      <c r="BW154" s="9"/>
      <c r="BX154" s="9"/>
      <c r="BY154" s="9"/>
      <c r="BZ154" s="9"/>
      <c r="CA154" s="9"/>
      <c r="CB154" s="9"/>
      <c r="CC154" s="9"/>
      <c r="CD154" s="9"/>
      <c r="CE154" s="9"/>
      <c r="CF154" s="9"/>
      <c r="CG154" s="9"/>
      <c r="CH154" s="9"/>
      <c r="CI154" s="9"/>
      <c r="CJ154" s="9"/>
      <c r="CK154" s="9"/>
      <c r="CL154" s="9"/>
      <c r="CM154" s="9"/>
      <c r="CN154" s="9"/>
      <c r="CO154" s="9"/>
      <c r="CP154" s="9"/>
      <c r="CQ154" s="9"/>
    </row>
    <row r="155" spans="1:95" ht="16.5" customHeight="1">
      <c r="A155" s="12"/>
      <c r="B155" s="12"/>
      <c r="C155" s="12"/>
      <c r="D155" s="12"/>
      <c r="E155" s="12"/>
      <c r="F155" s="12"/>
      <c r="G155" s="9"/>
      <c r="H155" s="11"/>
      <c r="I155" s="11"/>
      <c r="J155" s="10"/>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c r="BN155" s="9"/>
      <c r="BO155" s="9"/>
      <c r="BP155" s="9"/>
      <c r="BQ155" s="9"/>
      <c r="BR155" s="9"/>
      <c r="BS155" s="9"/>
      <c r="BT155" s="9"/>
      <c r="BU155" s="9"/>
      <c r="BV155" s="9"/>
      <c r="BW155" s="9"/>
      <c r="BX155" s="9"/>
      <c r="BY155" s="9"/>
      <c r="BZ155" s="9"/>
      <c r="CA155" s="9"/>
      <c r="CB155" s="9"/>
      <c r="CC155" s="9"/>
      <c r="CD155" s="9"/>
      <c r="CE155" s="9"/>
      <c r="CF155" s="9"/>
      <c r="CG155" s="9"/>
      <c r="CH155" s="9"/>
      <c r="CI155" s="9"/>
      <c r="CJ155" s="9"/>
      <c r="CK155" s="9"/>
      <c r="CL155" s="9"/>
      <c r="CM155" s="9"/>
      <c r="CN155" s="9"/>
      <c r="CO155" s="9"/>
      <c r="CP155" s="9"/>
      <c r="CQ155" s="9"/>
    </row>
    <row r="156" spans="1:95" ht="16.5" customHeight="1">
      <c r="A156" s="12"/>
      <c r="B156" s="12"/>
      <c r="C156" s="12"/>
      <c r="D156" s="12"/>
      <c r="E156" s="12"/>
      <c r="F156" s="12"/>
      <c r="G156" s="9"/>
      <c r="H156" s="11"/>
      <c r="I156" s="11"/>
      <c r="J156" s="10"/>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c r="BN156" s="9"/>
      <c r="BO156" s="9"/>
      <c r="BP156" s="9"/>
      <c r="BQ156" s="9"/>
      <c r="BR156" s="9"/>
      <c r="BS156" s="9"/>
      <c r="BT156" s="9"/>
      <c r="BU156" s="9"/>
      <c r="BV156" s="9"/>
      <c r="BW156" s="9"/>
      <c r="BX156" s="9"/>
      <c r="BY156" s="9"/>
      <c r="BZ156" s="9"/>
      <c r="CA156" s="9"/>
      <c r="CB156" s="9"/>
      <c r="CC156" s="9"/>
      <c r="CD156" s="9"/>
      <c r="CE156" s="9"/>
      <c r="CF156" s="9"/>
      <c r="CG156" s="9"/>
      <c r="CH156" s="9"/>
      <c r="CI156" s="9"/>
      <c r="CJ156" s="9"/>
      <c r="CK156" s="9"/>
      <c r="CL156" s="9"/>
      <c r="CM156" s="9"/>
      <c r="CN156" s="9"/>
      <c r="CO156" s="9"/>
      <c r="CP156" s="9"/>
      <c r="CQ156" s="9"/>
    </row>
    <row r="157" spans="1:95" ht="16.5" customHeight="1">
      <c r="A157" s="12"/>
      <c r="B157" s="12"/>
      <c r="C157" s="12"/>
      <c r="D157" s="12"/>
      <c r="E157" s="12"/>
      <c r="F157" s="12"/>
      <c r="G157" s="9"/>
      <c r="H157" s="11"/>
      <c r="I157" s="11"/>
      <c r="J157" s="10"/>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row>
    <row r="158" spans="1:95" ht="16.5" customHeight="1">
      <c r="A158" s="12"/>
      <c r="B158" s="12"/>
      <c r="C158" s="12"/>
      <c r="D158" s="12"/>
      <c r="E158" s="12"/>
      <c r="F158" s="12"/>
      <c r="G158" s="9"/>
      <c r="H158" s="11"/>
      <c r="I158" s="11"/>
      <c r="J158" s="10"/>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row>
    <row r="159" spans="1:95" ht="16.5" customHeight="1">
      <c r="A159" s="12"/>
      <c r="B159" s="12"/>
      <c r="C159" s="12"/>
      <c r="D159" s="12"/>
      <c r="E159" s="12"/>
      <c r="F159" s="12"/>
      <c r="G159" s="9"/>
      <c r="H159" s="11"/>
      <c r="I159" s="11"/>
      <c r="J159" s="10"/>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row>
    <row r="160" spans="1:95" ht="16.5" customHeight="1">
      <c r="A160" s="12"/>
      <c r="B160" s="12"/>
      <c r="C160" s="12"/>
      <c r="D160" s="12"/>
      <c r="E160" s="12"/>
      <c r="F160" s="12"/>
      <c r="G160" s="9"/>
      <c r="H160" s="11"/>
      <c r="I160" s="11"/>
      <c r="J160" s="10"/>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c r="BN160" s="9"/>
      <c r="BO160" s="9"/>
      <c r="BP160" s="9"/>
      <c r="BQ160" s="9"/>
      <c r="BR160" s="9"/>
      <c r="BS160" s="9"/>
      <c r="BT160" s="9"/>
      <c r="BU160" s="9"/>
      <c r="BV160" s="9"/>
      <c r="BW160" s="9"/>
      <c r="BX160" s="9"/>
      <c r="BY160" s="9"/>
      <c r="BZ160" s="9"/>
      <c r="CA160" s="9"/>
      <c r="CB160" s="9"/>
      <c r="CC160" s="9"/>
      <c r="CD160" s="9"/>
      <c r="CE160" s="9"/>
      <c r="CF160" s="9"/>
      <c r="CG160" s="9"/>
      <c r="CH160" s="9"/>
      <c r="CI160" s="9"/>
      <c r="CJ160" s="9"/>
      <c r="CK160" s="9"/>
      <c r="CL160" s="9"/>
      <c r="CM160" s="9"/>
      <c r="CN160" s="9"/>
      <c r="CO160" s="9"/>
      <c r="CP160" s="9"/>
      <c r="CQ160" s="9"/>
    </row>
    <row r="161" spans="1:95" ht="16.5" customHeight="1">
      <c r="A161" s="12"/>
      <c r="B161" s="12"/>
      <c r="C161" s="12"/>
      <c r="D161" s="12"/>
      <c r="E161" s="12"/>
      <c r="F161" s="12"/>
      <c r="G161" s="9"/>
      <c r="H161" s="11"/>
      <c r="I161" s="11"/>
      <c r="J161" s="10"/>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c r="BN161" s="9"/>
      <c r="BO161" s="9"/>
      <c r="BP161" s="9"/>
      <c r="BQ161" s="9"/>
      <c r="BR161" s="9"/>
      <c r="BS161" s="9"/>
      <c r="BT161" s="9"/>
      <c r="BU161" s="9"/>
      <c r="BV161" s="9"/>
      <c r="BW161" s="9"/>
      <c r="BX161" s="9"/>
      <c r="BY161" s="9"/>
      <c r="BZ161" s="9"/>
      <c r="CA161" s="9"/>
      <c r="CB161" s="9"/>
      <c r="CC161" s="9"/>
      <c r="CD161" s="9"/>
      <c r="CE161" s="9"/>
      <c r="CF161" s="9"/>
      <c r="CG161" s="9"/>
      <c r="CH161" s="9"/>
      <c r="CI161" s="9"/>
      <c r="CJ161" s="9"/>
      <c r="CK161" s="9"/>
      <c r="CL161" s="9"/>
      <c r="CM161" s="9"/>
      <c r="CN161" s="9"/>
      <c r="CO161" s="9"/>
      <c r="CP161" s="9"/>
      <c r="CQ161" s="9"/>
    </row>
    <row r="162" spans="1:95" ht="16.5" customHeight="1">
      <c r="A162" s="12"/>
      <c r="B162" s="12"/>
      <c r="C162" s="12"/>
      <c r="D162" s="12"/>
      <c r="E162" s="12"/>
      <c r="F162" s="12"/>
      <c r="G162" s="9"/>
      <c r="H162" s="11"/>
      <c r="I162" s="11"/>
      <c r="J162" s="10"/>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c r="BN162" s="9"/>
      <c r="BO162" s="9"/>
      <c r="BP162" s="9"/>
      <c r="BQ162" s="9"/>
      <c r="BR162" s="9"/>
      <c r="BS162" s="9"/>
      <c r="BT162" s="9"/>
      <c r="BU162" s="9"/>
      <c r="BV162" s="9"/>
      <c r="BW162" s="9"/>
      <c r="BX162" s="9"/>
      <c r="BY162" s="9"/>
      <c r="BZ162" s="9"/>
      <c r="CA162" s="9"/>
      <c r="CB162" s="9"/>
      <c r="CC162" s="9"/>
      <c r="CD162" s="9"/>
      <c r="CE162" s="9"/>
      <c r="CF162" s="9"/>
      <c r="CG162" s="9"/>
      <c r="CH162" s="9"/>
      <c r="CI162" s="9"/>
      <c r="CJ162" s="9"/>
      <c r="CK162" s="9"/>
      <c r="CL162" s="9"/>
      <c r="CM162" s="9"/>
      <c r="CN162" s="9"/>
      <c r="CO162" s="9"/>
      <c r="CP162" s="9"/>
      <c r="CQ162" s="9"/>
    </row>
    <row r="163" spans="1:95" ht="16.5" customHeight="1">
      <c r="A163" s="12"/>
      <c r="B163" s="12"/>
      <c r="C163" s="12"/>
      <c r="D163" s="12"/>
      <c r="E163" s="12"/>
      <c r="F163" s="12"/>
      <c r="G163" s="9"/>
      <c r="H163" s="11"/>
      <c r="I163" s="11"/>
      <c r="J163" s="10"/>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c r="BN163" s="9"/>
      <c r="BO163" s="9"/>
      <c r="BP163" s="9"/>
      <c r="BQ163" s="9"/>
      <c r="BR163" s="9"/>
      <c r="BS163" s="9"/>
      <c r="BT163" s="9"/>
      <c r="BU163" s="9"/>
      <c r="BV163" s="9"/>
      <c r="BW163" s="9"/>
      <c r="BX163" s="9"/>
      <c r="BY163" s="9"/>
      <c r="BZ163" s="9"/>
      <c r="CA163" s="9"/>
      <c r="CB163" s="9"/>
      <c r="CC163" s="9"/>
      <c r="CD163" s="9"/>
      <c r="CE163" s="9"/>
      <c r="CF163" s="9"/>
      <c r="CG163" s="9"/>
      <c r="CH163" s="9"/>
      <c r="CI163" s="9"/>
      <c r="CJ163" s="9"/>
      <c r="CK163" s="9"/>
      <c r="CL163" s="9"/>
      <c r="CM163" s="9"/>
      <c r="CN163" s="9"/>
      <c r="CO163" s="9"/>
      <c r="CP163" s="9"/>
      <c r="CQ163" s="9"/>
    </row>
    <row r="164" spans="1:95" ht="16.5" customHeight="1">
      <c r="A164" s="12"/>
      <c r="B164" s="12"/>
      <c r="C164" s="12"/>
      <c r="D164" s="12"/>
      <c r="E164" s="12"/>
      <c r="F164" s="12"/>
      <c r="G164" s="9"/>
      <c r="H164" s="11"/>
      <c r="I164" s="11"/>
      <c r="J164" s="10"/>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c r="BN164" s="9"/>
      <c r="BO164" s="9"/>
      <c r="BP164" s="9"/>
      <c r="BQ164" s="9"/>
      <c r="BR164" s="9"/>
      <c r="BS164" s="9"/>
      <c r="BT164" s="9"/>
      <c r="BU164" s="9"/>
      <c r="BV164" s="9"/>
      <c r="BW164" s="9"/>
      <c r="BX164" s="9"/>
      <c r="BY164" s="9"/>
      <c r="BZ164" s="9"/>
      <c r="CA164" s="9"/>
      <c r="CB164" s="9"/>
      <c r="CC164" s="9"/>
      <c r="CD164" s="9"/>
      <c r="CE164" s="9"/>
      <c r="CF164" s="9"/>
      <c r="CG164" s="9"/>
      <c r="CH164" s="9"/>
      <c r="CI164" s="9"/>
      <c r="CJ164" s="9"/>
      <c r="CK164" s="9"/>
      <c r="CL164" s="9"/>
      <c r="CM164" s="9"/>
      <c r="CN164" s="9"/>
      <c r="CO164" s="9"/>
      <c r="CP164" s="9"/>
      <c r="CQ164" s="9"/>
    </row>
    <row r="165" spans="1:95" ht="16.5" customHeight="1">
      <c r="A165" s="12"/>
      <c r="B165" s="12"/>
      <c r="C165" s="12"/>
      <c r="D165" s="12"/>
      <c r="E165" s="12"/>
      <c r="F165" s="12"/>
      <c r="G165" s="9"/>
      <c r="H165" s="11"/>
      <c r="I165" s="11"/>
      <c r="J165" s="10"/>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c r="BN165" s="9"/>
      <c r="BO165" s="9"/>
      <c r="BP165" s="9"/>
      <c r="BQ165" s="9"/>
      <c r="BR165" s="9"/>
      <c r="BS165" s="9"/>
      <c r="BT165" s="9"/>
      <c r="BU165" s="9"/>
      <c r="BV165" s="9"/>
      <c r="BW165" s="9"/>
      <c r="BX165" s="9"/>
      <c r="BY165" s="9"/>
      <c r="BZ165" s="9"/>
      <c r="CA165" s="9"/>
      <c r="CB165" s="9"/>
      <c r="CC165" s="9"/>
      <c r="CD165" s="9"/>
      <c r="CE165" s="9"/>
      <c r="CF165" s="9"/>
      <c r="CG165" s="9"/>
      <c r="CH165" s="9"/>
      <c r="CI165" s="9"/>
      <c r="CJ165" s="9"/>
      <c r="CK165" s="9"/>
      <c r="CL165" s="9"/>
      <c r="CM165" s="9"/>
      <c r="CN165" s="9"/>
      <c r="CO165" s="9"/>
      <c r="CP165" s="9"/>
      <c r="CQ165" s="9"/>
    </row>
    <row r="166" spans="1:95" ht="16.5" customHeight="1">
      <c r="A166" s="12"/>
      <c r="B166" s="12"/>
      <c r="C166" s="12"/>
      <c r="D166" s="12"/>
      <c r="E166" s="12"/>
      <c r="F166" s="12"/>
      <c r="G166" s="9"/>
      <c r="H166" s="11"/>
      <c r="I166" s="11"/>
      <c r="J166" s="10"/>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c r="BN166" s="9"/>
      <c r="BO166" s="9"/>
      <c r="BP166" s="9"/>
      <c r="BQ166" s="9"/>
      <c r="BR166" s="9"/>
      <c r="BS166" s="9"/>
      <c r="BT166" s="9"/>
      <c r="BU166" s="9"/>
      <c r="BV166" s="9"/>
      <c r="BW166" s="9"/>
      <c r="BX166" s="9"/>
      <c r="BY166" s="9"/>
      <c r="BZ166" s="9"/>
      <c r="CA166" s="9"/>
      <c r="CB166" s="9"/>
      <c r="CC166" s="9"/>
      <c r="CD166" s="9"/>
      <c r="CE166" s="9"/>
      <c r="CF166" s="9"/>
      <c r="CG166" s="9"/>
      <c r="CH166" s="9"/>
      <c r="CI166" s="9"/>
      <c r="CJ166" s="9"/>
      <c r="CK166" s="9"/>
      <c r="CL166" s="9"/>
      <c r="CM166" s="9"/>
      <c r="CN166" s="9"/>
      <c r="CO166" s="9"/>
      <c r="CP166" s="9"/>
      <c r="CQ166" s="9"/>
    </row>
    <row r="167" spans="1:95" ht="16.5" customHeight="1">
      <c r="A167" s="12"/>
      <c r="B167" s="12"/>
      <c r="C167" s="12"/>
      <c r="D167" s="12"/>
      <c r="E167" s="12"/>
      <c r="F167" s="12"/>
      <c r="G167" s="9"/>
      <c r="H167" s="11"/>
      <c r="I167" s="11"/>
      <c r="J167" s="10"/>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c r="BN167" s="9"/>
      <c r="BO167" s="9"/>
      <c r="BP167" s="9"/>
      <c r="BQ167" s="9"/>
      <c r="BR167" s="9"/>
      <c r="BS167" s="9"/>
      <c r="BT167" s="9"/>
      <c r="BU167" s="9"/>
      <c r="BV167" s="9"/>
      <c r="BW167" s="9"/>
      <c r="BX167" s="9"/>
      <c r="BY167" s="9"/>
      <c r="BZ167" s="9"/>
      <c r="CA167" s="9"/>
      <c r="CB167" s="9"/>
      <c r="CC167" s="9"/>
      <c r="CD167" s="9"/>
      <c r="CE167" s="9"/>
      <c r="CF167" s="9"/>
      <c r="CG167" s="9"/>
      <c r="CH167" s="9"/>
      <c r="CI167" s="9"/>
      <c r="CJ167" s="9"/>
      <c r="CK167" s="9"/>
      <c r="CL167" s="9"/>
      <c r="CM167" s="9"/>
      <c r="CN167" s="9"/>
      <c r="CO167" s="9"/>
      <c r="CP167" s="9"/>
      <c r="CQ167" s="9"/>
    </row>
    <row r="168" spans="1:95" ht="16.5" customHeight="1">
      <c r="A168" s="12"/>
      <c r="B168" s="12"/>
      <c r="C168" s="12"/>
      <c r="D168" s="12"/>
      <c r="E168" s="12"/>
      <c r="F168" s="12"/>
      <c r="G168" s="9"/>
      <c r="H168" s="11"/>
      <c r="I168" s="11"/>
      <c r="J168" s="10"/>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c r="BN168" s="9"/>
      <c r="BO168" s="9"/>
      <c r="BP168" s="9"/>
      <c r="BQ168" s="9"/>
      <c r="BR168" s="9"/>
      <c r="BS168" s="9"/>
      <c r="BT168" s="9"/>
      <c r="BU168" s="9"/>
      <c r="BV168" s="9"/>
      <c r="BW168" s="9"/>
      <c r="BX168" s="9"/>
      <c r="BY168" s="9"/>
      <c r="BZ168" s="9"/>
      <c r="CA168" s="9"/>
      <c r="CB168" s="9"/>
      <c r="CC168" s="9"/>
      <c r="CD168" s="9"/>
      <c r="CE168" s="9"/>
      <c r="CF168" s="9"/>
      <c r="CG168" s="9"/>
      <c r="CH168" s="9"/>
      <c r="CI168" s="9"/>
      <c r="CJ168" s="9"/>
      <c r="CK168" s="9"/>
      <c r="CL168" s="9"/>
      <c r="CM168" s="9"/>
      <c r="CN168" s="9"/>
      <c r="CO168" s="9"/>
      <c r="CP168" s="9"/>
      <c r="CQ168" s="9"/>
    </row>
    <row r="169" spans="1:95" ht="16.5" customHeight="1">
      <c r="A169" s="12"/>
      <c r="B169" s="12"/>
      <c r="C169" s="12"/>
      <c r="D169" s="12"/>
      <c r="E169" s="12"/>
      <c r="F169" s="12"/>
      <c r="G169" s="9"/>
      <c r="H169" s="11"/>
      <c r="I169" s="11"/>
      <c r="J169" s="10"/>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row>
    <row r="170" spans="1:95" ht="16.5" customHeight="1">
      <c r="A170" s="12"/>
      <c r="B170" s="12"/>
      <c r="C170" s="12"/>
      <c r="D170" s="12"/>
      <c r="E170" s="12"/>
      <c r="F170" s="12"/>
      <c r="G170" s="9"/>
      <c r="H170" s="11"/>
      <c r="I170" s="11"/>
      <c r="J170" s="10"/>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c r="BN170" s="9"/>
      <c r="BO170" s="9"/>
      <c r="BP170" s="9"/>
      <c r="BQ170" s="9"/>
      <c r="BR170" s="9"/>
      <c r="BS170" s="9"/>
      <c r="BT170" s="9"/>
      <c r="BU170" s="9"/>
      <c r="BV170" s="9"/>
      <c r="BW170" s="9"/>
      <c r="BX170" s="9"/>
      <c r="BY170" s="9"/>
      <c r="BZ170" s="9"/>
      <c r="CA170" s="9"/>
      <c r="CB170" s="9"/>
      <c r="CC170" s="9"/>
      <c r="CD170" s="9"/>
      <c r="CE170" s="9"/>
      <c r="CF170" s="9"/>
      <c r="CG170" s="9"/>
      <c r="CH170" s="9"/>
      <c r="CI170" s="9"/>
      <c r="CJ170" s="9"/>
      <c r="CK170" s="9"/>
      <c r="CL170" s="9"/>
      <c r="CM170" s="9"/>
      <c r="CN170" s="9"/>
      <c r="CO170" s="9"/>
      <c r="CP170" s="9"/>
      <c r="CQ170" s="9"/>
    </row>
    <row r="171" spans="1:95" ht="16.5" customHeight="1">
      <c r="A171" s="12"/>
      <c r="B171" s="12"/>
      <c r="C171" s="12"/>
      <c r="D171" s="12"/>
      <c r="E171" s="12"/>
      <c r="F171" s="12"/>
      <c r="G171" s="9"/>
      <c r="H171" s="11"/>
      <c r="I171" s="11"/>
      <c r="J171" s="10"/>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c r="BN171" s="9"/>
      <c r="BO171" s="9"/>
      <c r="BP171" s="9"/>
      <c r="BQ171" s="9"/>
      <c r="BR171" s="9"/>
      <c r="BS171" s="9"/>
      <c r="BT171" s="9"/>
      <c r="BU171" s="9"/>
      <c r="BV171" s="9"/>
      <c r="BW171" s="9"/>
      <c r="BX171" s="9"/>
      <c r="BY171" s="9"/>
      <c r="BZ171" s="9"/>
      <c r="CA171" s="9"/>
      <c r="CB171" s="9"/>
      <c r="CC171" s="9"/>
      <c r="CD171" s="9"/>
      <c r="CE171" s="9"/>
      <c r="CF171" s="9"/>
      <c r="CG171" s="9"/>
      <c r="CH171" s="9"/>
      <c r="CI171" s="9"/>
      <c r="CJ171" s="9"/>
      <c r="CK171" s="9"/>
      <c r="CL171" s="9"/>
      <c r="CM171" s="9"/>
      <c r="CN171" s="9"/>
      <c r="CO171" s="9"/>
      <c r="CP171" s="9"/>
      <c r="CQ171" s="9"/>
    </row>
    <row r="172" spans="1:95" ht="16.5" customHeight="1">
      <c r="A172" s="12"/>
      <c r="B172" s="12"/>
      <c r="C172" s="12"/>
      <c r="D172" s="12"/>
      <c r="E172" s="12"/>
      <c r="F172" s="12"/>
      <c r="G172" s="9"/>
      <c r="H172" s="11"/>
      <c r="I172" s="11"/>
      <c r="J172" s="10"/>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c r="BN172" s="9"/>
      <c r="BO172" s="9"/>
      <c r="BP172" s="9"/>
      <c r="BQ172" s="9"/>
      <c r="BR172" s="9"/>
      <c r="BS172" s="9"/>
      <c r="BT172" s="9"/>
      <c r="BU172" s="9"/>
      <c r="BV172" s="9"/>
      <c r="BW172" s="9"/>
      <c r="BX172" s="9"/>
      <c r="BY172" s="9"/>
      <c r="BZ172" s="9"/>
      <c r="CA172" s="9"/>
      <c r="CB172" s="9"/>
      <c r="CC172" s="9"/>
      <c r="CD172" s="9"/>
      <c r="CE172" s="9"/>
      <c r="CF172" s="9"/>
      <c r="CG172" s="9"/>
      <c r="CH172" s="9"/>
      <c r="CI172" s="9"/>
      <c r="CJ172" s="9"/>
      <c r="CK172" s="9"/>
      <c r="CL172" s="9"/>
      <c r="CM172" s="9"/>
      <c r="CN172" s="9"/>
      <c r="CO172" s="9"/>
      <c r="CP172" s="9"/>
      <c r="CQ172" s="9"/>
    </row>
    <row r="173" spans="1:95" ht="16.5" customHeight="1">
      <c r="A173" s="12"/>
      <c r="B173" s="12"/>
      <c r="C173" s="12"/>
      <c r="D173" s="12"/>
      <c r="E173" s="12"/>
      <c r="F173" s="12"/>
      <c r="G173" s="9"/>
      <c r="H173" s="11"/>
      <c r="I173" s="11"/>
      <c r="J173" s="10"/>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c r="BN173" s="9"/>
      <c r="BO173" s="9"/>
      <c r="BP173" s="9"/>
      <c r="BQ173" s="9"/>
      <c r="BR173" s="9"/>
      <c r="BS173" s="9"/>
      <c r="BT173" s="9"/>
      <c r="BU173" s="9"/>
      <c r="BV173" s="9"/>
      <c r="BW173" s="9"/>
      <c r="BX173" s="9"/>
      <c r="BY173" s="9"/>
      <c r="BZ173" s="9"/>
      <c r="CA173" s="9"/>
      <c r="CB173" s="9"/>
      <c r="CC173" s="9"/>
      <c r="CD173" s="9"/>
      <c r="CE173" s="9"/>
      <c r="CF173" s="9"/>
      <c r="CG173" s="9"/>
      <c r="CH173" s="9"/>
      <c r="CI173" s="9"/>
      <c r="CJ173" s="9"/>
      <c r="CK173" s="9"/>
      <c r="CL173" s="9"/>
      <c r="CM173" s="9"/>
      <c r="CN173" s="9"/>
      <c r="CO173" s="9"/>
      <c r="CP173" s="9"/>
      <c r="CQ173" s="9"/>
    </row>
    <row r="174" spans="1:95" ht="16.5" customHeight="1">
      <c r="A174" s="12"/>
      <c r="B174" s="12"/>
      <c r="C174" s="12"/>
      <c r="D174" s="12"/>
      <c r="E174" s="12"/>
      <c r="F174" s="12"/>
      <c r="G174" s="9"/>
      <c r="H174" s="11"/>
      <c r="I174" s="11"/>
      <c r="J174" s="10"/>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c r="BN174" s="9"/>
      <c r="BO174" s="9"/>
      <c r="BP174" s="9"/>
      <c r="BQ174" s="9"/>
      <c r="BR174" s="9"/>
      <c r="BS174" s="9"/>
      <c r="BT174" s="9"/>
      <c r="BU174" s="9"/>
      <c r="BV174" s="9"/>
      <c r="BW174" s="9"/>
      <c r="BX174" s="9"/>
      <c r="BY174" s="9"/>
      <c r="BZ174" s="9"/>
      <c r="CA174" s="9"/>
      <c r="CB174" s="9"/>
      <c r="CC174" s="9"/>
      <c r="CD174" s="9"/>
      <c r="CE174" s="9"/>
      <c r="CF174" s="9"/>
      <c r="CG174" s="9"/>
      <c r="CH174" s="9"/>
      <c r="CI174" s="9"/>
      <c r="CJ174" s="9"/>
      <c r="CK174" s="9"/>
      <c r="CL174" s="9"/>
      <c r="CM174" s="9"/>
      <c r="CN174" s="9"/>
      <c r="CO174" s="9"/>
      <c r="CP174" s="9"/>
      <c r="CQ174" s="9"/>
    </row>
    <row r="175" spans="1:95" ht="16.5" customHeight="1">
      <c r="A175" s="12"/>
      <c r="B175" s="12"/>
      <c r="C175" s="12"/>
      <c r="D175" s="12"/>
      <c r="E175" s="12"/>
      <c r="F175" s="12"/>
      <c r="G175" s="9"/>
      <c r="H175" s="11"/>
      <c r="I175" s="11"/>
      <c r="J175" s="10"/>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c r="BN175" s="9"/>
      <c r="BO175" s="9"/>
      <c r="BP175" s="9"/>
      <c r="BQ175" s="9"/>
      <c r="BR175" s="9"/>
      <c r="BS175" s="9"/>
      <c r="BT175" s="9"/>
      <c r="BU175" s="9"/>
      <c r="BV175" s="9"/>
      <c r="BW175" s="9"/>
      <c r="BX175" s="9"/>
      <c r="BY175" s="9"/>
      <c r="BZ175" s="9"/>
      <c r="CA175" s="9"/>
      <c r="CB175" s="9"/>
      <c r="CC175" s="9"/>
      <c r="CD175" s="9"/>
      <c r="CE175" s="9"/>
      <c r="CF175" s="9"/>
      <c r="CG175" s="9"/>
      <c r="CH175" s="9"/>
      <c r="CI175" s="9"/>
      <c r="CJ175" s="9"/>
      <c r="CK175" s="9"/>
      <c r="CL175" s="9"/>
      <c r="CM175" s="9"/>
      <c r="CN175" s="9"/>
      <c r="CO175" s="9"/>
      <c r="CP175" s="9"/>
      <c r="CQ175" s="9"/>
    </row>
    <row r="176" spans="1:95" ht="16.5" customHeight="1">
      <c r="A176" s="12"/>
      <c r="B176" s="12"/>
      <c r="C176" s="12"/>
      <c r="D176" s="12"/>
      <c r="E176" s="12"/>
      <c r="F176" s="12"/>
      <c r="G176" s="9"/>
      <c r="H176" s="11"/>
      <c r="I176" s="11"/>
      <c r="J176" s="10"/>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c r="BN176" s="9"/>
      <c r="BO176" s="9"/>
      <c r="BP176" s="9"/>
      <c r="BQ176" s="9"/>
      <c r="BR176" s="9"/>
      <c r="BS176" s="9"/>
      <c r="BT176" s="9"/>
      <c r="BU176" s="9"/>
      <c r="BV176" s="9"/>
      <c r="BW176" s="9"/>
      <c r="BX176" s="9"/>
      <c r="BY176" s="9"/>
      <c r="BZ176" s="9"/>
      <c r="CA176" s="9"/>
      <c r="CB176" s="9"/>
      <c r="CC176" s="9"/>
      <c r="CD176" s="9"/>
      <c r="CE176" s="9"/>
      <c r="CF176" s="9"/>
      <c r="CG176" s="9"/>
      <c r="CH176" s="9"/>
      <c r="CI176" s="9"/>
      <c r="CJ176" s="9"/>
      <c r="CK176" s="9"/>
      <c r="CL176" s="9"/>
      <c r="CM176" s="9"/>
      <c r="CN176" s="9"/>
      <c r="CO176" s="9"/>
      <c r="CP176" s="9"/>
      <c r="CQ176" s="9"/>
    </row>
    <row r="177" spans="1:95" ht="16.5" customHeight="1">
      <c r="A177" s="12"/>
      <c r="B177" s="12"/>
      <c r="C177" s="12"/>
      <c r="D177" s="12"/>
      <c r="E177" s="12"/>
      <c r="F177" s="12"/>
      <c r="G177" s="9"/>
      <c r="H177" s="11"/>
      <c r="I177" s="11"/>
      <c r="J177" s="10"/>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c r="BN177" s="9"/>
      <c r="BO177" s="9"/>
      <c r="BP177" s="9"/>
      <c r="BQ177" s="9"/>
      <c r="BR177" s="9"/>
      <c r="BS177" s="9"/>
      <c r="BT177" s="9"/>
      <c r="BU177" s="9"/>
      <c r="BV177" s="9"/>
      <c r="BW177" s="9"/>
      <c r="BX177" s="9"/>
      <c r="BY177" s="9"/>
      <c r="BZ177" s="9"/>
      <c r="CA177" s="9"/>
      <c r="CB177" s="9"/>
      <c r="CC177" s="9"/>
      <c r="CD177" s="9"/>
      <c r="CE177" s="9"/>
      <c r="CF177" s="9"/>
      <c r="CG177" s="9"/>
      <c r="CH177" s="9"/>
      <c r="CI177" s="9"/>
      <c r="CJ177" s="9"/>
      <c r="CK177" s="9"/>
      <c r="CL177" s="9"/>
      <c r="CM177" s="9"/>
      <c r="CN177" s="9"/>
      <c r="CO177" s="9"/>
      <c r="CP177" s="9"/>
      <c r="CQ177" s="9"/>
    </row>
    <row r="178" spans="1:95" ht="16.5" customHeight="1">
      <c r="A178" s="12"/>
      <c r="B178" s="12"/>
      <c r="C178" s="12"/>
      <c r="D178" s="12"/>
      <c r="E178" s="12"/>
      <c r="F178" s="12"/>
      <c r="G178" s="9"/>
      <c r="H178" s="11"/>
      <c r="I178" s="11"/>
      <c r="J178" s="10"/>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row>
    <row r="179" spans="1:95" ht="16.5" customHeight="1">
      <c r="A179" s="12"/>
      <c r="B179" s="12"/>
      <c r="C179" s="12"/>
      <c r="D179" s="12"/>
      <c r="E179" s="12"/>
      <c r="F179" s="12"/>
      <c r="G179" s="9"/>
      <c r="H179" s="11"/>
      <c r="I179" s="11"/>
      <c r="J179" s="10"/>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c r="BN179" s="9"/>
      <c r="BO179" s="9"/>
      <c r="BP179" s="9"/>
      <c r="BQ179" s="9"/>
      <c r="BR179" s="9"/>
      <c r="BS179" s="9"/>
      <c r="BT179" s="9"/>
      <c r="BU179" s="9"/>
      <c r="BV179" s="9"/>
      <c r="BW179" s="9"/>
      <c r="BX179" s="9"/>
      <c r="BY179" s="9"/>
      <c r="BZ179" s="9"/>
      <c r="CA179" s="9"/>
      <c r="CB179" s="9"/>
      <c r="CC179" s="9"/>
      <c r="CD179" s="9"/>
      <c r="CE179" s="9"/>
      <c r="CF179" s="9"/>
      <c r="CG179" s="9"/>
      <c r="CH179" s="9"/>
      <c r="CI179" s="9"/>
      <c r="CJ179" s="9"/>
      <c r="CK179" s="9"/>
      <c r="CL179" s="9"/>
      <c r="CM179" s="9"/>
      <c r="CN179" s="9"/>
      <c r="CO179" s="9"/>
      <c r="CP179" s="9"/>
      <c r="CQ179" s="9"/>
    </row>
    <row r="180" spans="1:95" ht="16.5" customHeight="1">
      <c r="A180" s="12"/>
      <c r="B180" s="12"/>
      <c r="C180" s="12"/>
      <c r="D180" s="12"/>
      <c r="E180" s="12"/>
      <c r="F180" s="12"/>
      <c r="G180" s="9"/>
      <c r="H180" s="11"/>
      <c r="I180" s="11"/>
      <c r="J180" s="10"/>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c r="BN180" s="9"/>
      <c r="BO180" s="9"/>
      <c r="BP180" s="9"/>
      <c r="BQ180" s="9"/>
      <c r="BR180" s="9"/>
      <c r="BS180" s="9"/>
      <c r="BT180" s="9"/>
      <c r="BU180" s="9"/>
      <c r="BV180" s="9"/>
      <c r="BW180" s="9"/>
      <c r="BX180" s="9"/>
      <c r="BY180" s="9"/>
      <c r="BZ180" s="9"/>
      <c r="CA180" s="9"/>
      <c r="CB180" s="9"/>
      <c r="CC180" s="9"/>
      <c r="CD180" s="9"/>
      <c r="CE180" s="9"/>
      <c r="CF180" s="9"/>
      <c r="CG180" s="9"/>
      <c r="CH180" s="9"/>
      <c r="CI180" s="9"/>
      <c r="CJ180" s="9"/>
      <c r="CK180" s="9"/>
      <c r="CL180" s="9"/>
      <c r="CM180" s="9"/>
      <c r="CN180" s="9"/>
      <c r="CO180" s="9"/>
      <c r="CP180" s="9"/>
      <c r="CQ180" s="9"/>
    </row>
    <row r="181" spans="1:95" ht="16.5" customHeight="1">
      <c r="A181" s="12"/>
      <c r="B181" s="12"/>
      <c r="C181" s="12"/>
      <c r="D181" s="12"/>
      <c r="E181" s="12"/>
      <c r="F181" s="12"/>
      <c r="G181" s="9"/>
      <c r="H181" s="11"/>
      <c r="I181" s="11"/>
      <c r="J181" s="10"/>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c r="BN181" s="9"/>
      <c r="BO181" s="9"/>
      <c r="BP181" s="9"/>
      <c r="BQ181" s="9"/>
      <c r="BR181" s="9"/>
      <c r="BS181" s="9"/>
      <c r="BT181" s="9"/>
      <c r="BU181" s="9"/>
      <c r="BV181" s="9"/>
      <c r="BW181" s="9"/>
      <c r="BX181" s="9"/>
      <c r="BY181" s="9"/>
      <c r="BZ181" s="9"/>
      <c r="CA181" s="9"/>
      <c r="CB181" s="9"/>
      <c r="CC181" s="9"/>
      <c r="CD181" s="9"/>
      <c r="CE181" s="9"/>
      <c r="CF181" s="9"/>
      <c r="CG181" s="9"/>
      <c r="CH181" s="9"/>
      <c r="CI181" s="9"/>
      <c r="CJ181" s="9"/>
      <c r="CK181" s="9"/>
      <c r="CL181" s="9"/>
      <c r="CM181" s="9"/>
      <c r="CN181" s="9"/>
      <c r="CO181" s="9"/>
      <c r="CP181" s="9"/>
      <c r="CQ181" s="9"/>
    </row>
    <row r="182" spans="1:95" ht="16.5" customHeight="1">
      <c r="A182" s="12"/>
      <c r="B182" s="12"/>
      <c r="C182" s="12"/>
      <c r="D182" s="12"/>
      <c r="E182" s="12"/>
      <c r="F182" s="12"/>
      <c r="G182" s="9"/>
      <c r="H182" s="11"/>
      <c r="I182" s="11"/>
      <c r="J182" s="10"/>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row>
    <row r="183" spans="1:95" ht="16.5" customHeight="1">
      <c r="A183" s="12"/>
      <c r="B183" s="12"/>
      <c r="C183" s="12"/>
      <c r="D183" s="12"/>
      <c r="E183" s="12"/>
      <c r="F183" s="12"/>
      <c r="G183" s="9"/>
      <c r="H183" s="11"/>
      <c r="I183" s="11"/>
      <c r="J183" s="10"/>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c r="BN183" s="9"/>
      <c r="BO183" s="9"/>
      <c r="BP183" s="9"/>
      <c r="BQ183" s="9"/>
      <c r="BR183" s="9"/>
      <c r="BS183" s="9"/>
      <c r="BT183" s="9"/>
      <c r="BU183" s="9"/>
      <c r="BV183" s="9"/>
      <c r="BW183" s="9"/>
      <c r="BX183" s="9"/>
      <c r="BY183" s="9"/>
      <c r="BZ183" s="9"/>
      <c r="CA183" s="9"/>
      <c r="CB183" s="9"/>
      <c r="CC183" s="9"/>
      <c r="CD183" s="9"/>
      <c r="CE183" s="9"/>
      <c r="CF183" s="9"/>
      <c r="CG183" s="9"/>
      <c r="CH183" s="9"/>
      <c r="CI183" s="9"/>
      <c r="CJ183" s="9"/>
      <c r="CK183" s="9"/>
      <c r="CL183" s="9"/>
      <c r="CM183" s="9"/>
      <c r="CN183" s="9"/>
      <c r="CO183" s="9"/>
      <c r="CP183" s="9"/>
      <c r="CQ183" s="9"/>
    </row>
    <row r="184" spans="1:95" ht="16.5" customHeight="1">
      <c r="A184" s="12"/>
      <c r="B184" s="12"/>
      <c r="C184" s="12"/>
      <c r="D184" s="12"/>
      <c r="E184" s="12"/>
      <c r="F184" s="12"/>
      <c r="G184" s="9"/>
      <c r="H184" s="11"/>
      <c r="I184" s="11"/>
      <c r="J184" s="10"/>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c r="BN184" s="9"/>
      <c r="BO184" s="9"/>
      <c r="BP184" s="9"/>
      <c r="BQ184" s="9"/>
      <c r="BR184" s="9"/>
      <c r="BS184" s="9"/>
      <c r="BT184" s="9"/>
      <c r="BU184" s="9"/>
      <c r="BV184" s="9"/>
      <c r="BW184" s="9"/>
      <c r="BX184" s="9"/>
      <c r="BY184" s="9"/>
      <c r="BZ184" s="9"/>
      <c r="CA184" s="9"/>
      <c r="CB184" s="9"/>
      <c r="CC184" s="9"/>
      <c r="CD184" s="9"/>
      <c r="CE184" s="9"/>
      <c r="CF184" s="9"/>
      <c r="CG184" s="9"/>
      <c r="CH184" s="9"/>
      <c r="CI184" s="9"/>
      <c r="CJ184" s="9"/>
      <c r="CK184" s="9"/>
      <c r="CL184" s="9"/>
      <c r="CM184" s="9"/>
      <c r="CN184" s="9"/>
      <c r="CO184" s="9"/>
      <c r="CP184" s="9"/>
      <c r="CQ184" s="9"/>
    </row>
    <row r="185" spans="1:95" ht="16.5" customHeight="1">
      <c r="A185" s="12"/>
      <c r="B185" s="12"/>
      <c r="C185" s="12"/>
      <c r="D185" s="12"/>
      <c r="E185" s="12"/>
      <c r="F185" s="12"/>
      <c r="G185" s="9"/>
      <c r="H185" s="11"/>
      <c r="I185" s="11"/>
      <c r="J185" s="10"/>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c r="BN185" s="9"/>
      <c r="BO185" s="9"/>
      <c r="BP185" s="9"/>
      <c r="BQ185" s="9"/>
      <c r="BR185" s="9"/>
      <c r="BS185" s="9"/>
      <c r="BT185" s="9"/>
      <c r="BU185" s="9"/>
      <c r="BV185" s="9"/>
      <c r="BW185" s="9"/>
      <c r="BX185" s="9"/>
      <c r="BY185" s="9"/>
      <c r="BZ185" s="9"/>
      <c r="CA185" s="9"/>
      <c r="CB185" s="9"/>
      <c r="CC185" s="9"/>
      <c r="CD185" s="9"/>
      <c r="CE185" s="9"/>
      <c r="CF185" s="9"/>
      <c r="CG185" s="9"/>
      <c r="CH185" s="9"/>
      <c r="CI185" s="9"/>
      <c r="CJ185" s="9"/>
      <c r="CK185" s="9"/>
      <c r="CL185" s="9"/>
      <c r="CM185" s="9"/>
      <c r="CN185" s="9"/>
      <c r="CO185" s="9"/>
      <c r="CP185" s="9"/>
      <c r="CQ185" s="9"/>
    </row>
    <row r="186" spans="1:95" ht="16.5" customHeight="1">
      <c r="A186" s="12"/>
      <c r="B186" s="12"/>
      <c r="C186" s="12"/>
      <c r="D186" s="12"/>
      <c r="E186" s="12"/>
      <c r="F186" s="12"/>
      <c r="G186" s="9"/>
      <c r="H186" s="11"/>
      <c r="I186" s="11"/>
      <c r="J186" s="10"/>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c r="BN186" s="9"/>
      <c r="BO186" s="9"/>
      <c r="BP186" s="9"/>
      <c r="BQ186" s="9"/>
      <c r="BR186" s="9"/>
      <c r="BS186" s="9"/>
      <c r="BT186" s="9"/>
      <c r="BU186" s="9"/>
      <c r="BV186" s="9"/>
      <c r="BW186" s="9"/>
      <c r="BX186" s="9"/>
      <c r="BY186" s="9"/>
      <c r="BZ186" s="9"/>
      <c r="CA186" s="9"/>
      <c r="CB186" s="9"/>
      <c r="CC186" s="9"/>
      <c r="CD186" s="9"/>
      <c r="CE186" s="9"/>
      <c r="CF186" s="9"/>
      <c r="CG186" s="9"/>
      <c r="CH186" s="9"/>
      <c r="CI186" s="9"/>
      <c r="CJ186" s="9"/>
      <c r="CK186" s="9"/>
      <c r="CL186" s="9"/>
      <c r="CM186" s="9"/>
      <c r="CN186" s="9"/>
      <c r="CO186" s="9"/>
      <c r="CP186" s="9"/>
      <c r="CQ186" s="9"/>
    </row>
    <row r="187" spans="1:95" ht="16.5" customHeight="1">
      <c r="A187" s="12"/>
      <c r="B187" s="12"/>
      <c r="C187" s="12"/>
      <c r="D187" s="12"/>
      <c r="E187" s="12"/>
      <c r="F187" s="12"/>
      <c r="G187" s="9"/>
      <c r="H187" s="11"/>
      <c r="I187" s="11"/>
      <c r="J187" s="10"/>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c r="BN187" s="9"/>
      <c r="BO187" s="9"/>
      <c r="BP187" s="9"/>
      <c r="BQ187" s="9"/>
      <c r="BR187" s="9"/>
      <c r="BS187" s="9"/>
      <c r="BT187" s="9"/>
      <c r="BU187" s="9"/>
      <c r="BV187" s="9"/>
      <c r="BW187" s="9"/>
      <c r="BX187" s="9"/>
      <c r="BY187" s="9"/>
      <c r="BZ187" s="9"/>
      <c r="CA187" s="9"/>
      <c r="CB187" s="9"/>
      <c r="CC187" s="9"/>
      <c r="CD187" s="9"/>
      <c r="CE187" s="9"/>
      <c r="CF187" s="9"/>
      <c r="CG187" s="9"/>
      <c r="CH187" s="9"/>
      <c r="CI187" s="9"/>
      <c r="CJ187" s="9"/>
      <c r="CK187" s="9"/>
      <c r="CL187" s="9"/>
      <c r="CM187" s="9"/>
      <c r="CN187" s="9"/>
      <c r="CO187" s="9"/>
      <c r="CP187" s="9"/>
      <c r="CQ187" s="9"/>
    </row>
    <row r="188" spans="1:95" ht="16.5" customHeight="1">
      <c r="A188" s="12"/>
      <c r="B188" s="12"/>
      <c r="C188" s="12"/>
      <c r="D188" s="12"/>
      <c r="E188" s="12"/>
      <c r="F188" s="12"/>
      <c r="G188" s="9"/>
      <c r="H188" s="11"/>
      <c r="I188" s="11"/>
      <c r="J188" s="10"/>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c r="BN188" s="9"/>
      <c r="BO188" s="9"/>
      <c r="BP188" s="9"/>
      <c r="BQ188" s="9"/>
      <c r="BR188" s="9"/>
      <c r="BS188" s="9"/>
      <c r="BT188" s="9"/>
      <c r="BU188" s="9"/>
      <c r="BV188" s="9"/>
      <c r="BW188" s="9"/>
      <c r="BX188" s="9"/>
      <c r="BY188" s="9"/>
      <c r="BZ188" s="9"/>
      <c r="CA188" s="9"/>
      <c r="CB188" s="9"/>
      <c r="CC188" s="9"/>
      <c r="CD188" s="9"/>
      <c r="CE188" s="9"/>
      <c r="CF188" s="9"/>
      <c r="CG188" s="9"/>
      <c r="CH188" s="9"/>
      <c r="CI188" s="9"/>
      <c r="CJ188" s="9"/>
      <c r="CK188" s="9"/>
      <c r="CL188" s="9"/>
      <c r="CM188" s="9"/>
      <c r="CN188" s="9"/>
      <c r="CO188" s="9"/>
      <c r="CP188" s="9"/>
      <c r="CQ188" s="9"/>
    </row>
    <row r="189" spans="1:95" ht="16.5" customHeight="1">
      <c r="A189" s="12"/>
      <c r="B189" s="12"/>
      <c r="C189" s="12"/>
      <c r="D189" s="12"/>
      <c r="E189" s="12"/>
      <c r="F189" s="12"/>
      <c r="G189" s="9"/>
      <c r="H189" s="11"/>
      <c r="I189" s="11"/>
      <c r="J189" s="10"/>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c r="BN189" s="9"/>
      <c r="BO189" s="9"/>
      <c r="BP189" s="9"/>
      <c r="BQ189" s="9"/>
      <c r="BR189" s="9"/>
      <c r="BS189" s="9"/>
      <c r="BT189" s="9"/>
      <c r="BU189" s="9"/>
      <c r="BV189" s="9"/>
      <c r="BW189" s="9"/>
      <c r="BX189" s="9"/>
      <c r="BY189" s="9"/>
      <c r="BZ189" s="9"/>
      <c r="CA189" s="9"/>
      <c r="CB189" s="9"/>
      <c r="CC189" s="9"/>
      <c r="CD189" s="9"/>
      <c r="CE189" s="9"/>
      <c r="CF189" s="9"/>
      <c r="CG189" s="9"/>
      <c r="CH189" s="9"/>
      <c r="CI189" s="9"/>
      <c r="CJ189" s="9"/>
      <c r="CK189" s="9"/>
      <c r="CL189" s="9"/>
      <c r="CM189" s="9"/>
      <c r="CN189" s="9"/>
      <c r="CO189" s="9"/>
      <c r="CP189" s="9"/>
      <c r="CQ189" s="9"/>
    </row>
    <row r="190" spans="1:95" ht="16.5" customHeight="1">
      <c r="A190" s="12"/>
      <c r="B190" s="12"/>
      <c r="C190" s="12"/>
      <c r="D190" s="12"/>
      <c r="E190" s="12"/>
      <c r="F190" s="12"/>
      <c r="G190" s="9"/>
      <c r="H190" s="11"/>
      <c r="I190" s="11"/>
      <c r="J190" s="10"/>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c r="BN190" s="9"/>
      <c r="BO190" s="9"/>
      <c r="BP190" s="9"/>
      <c r="BQ190" s="9"/>
      <c r="BR190" s="9"/>
      <c r="BS190" s="9"/>
      <c r="BT190" s="9"/>
      <c r="BU190" s="9"/>
      <c r="BV190" s="9"/>
      <c r="BW190" s="9"/>
      <c r="BX190" s="9"/>
      <c r="BY190" s="9"/>
      <c r="BZ190" s="9"/>
      <c r="CA190" s="9"/>
      <c r="CB190" s="9"/>
      <c r="CC190" s="9"/>
      <c r="CD190" s="9"/>
      <c r="CE190" s="9"/>
      <c r="CF190" s="9"/>
      <c r="CG190" s="9"/>
      <c r="CH190" s="9"/>
      <c r="CI190" s="9"/>
      <c r="CJ190" s="9"/>
      <c r="CK190" s="9"/>
      <c r="CL190" s="9"/>
      <c r="CM190" s="9"/>
      <c r="CN190" s="9"/>
      <c r="CO190" s="9"/>
      <c r="CP190" s="9"/>
      <c r="CQ190" s="9"/>
    </row>
    <row r="191" spans="1:95" ht="16.5" customHeight="1">
      <c r="A191" s="12"/>
      <c r="B191" s="12"/>
      <c r="C191" s="12"/>
      <c r="D191" s="12"/>
      <c r="E191" s="12"/>
      <c r="F191" s="12"/>
      <c r="G191" s="9"/>
      <c r="H191" s="11"/>
      <c r="I191" s="11"/>
      <c r="J191" s="10"/>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c r="BN191" s="9"/>
      <c r="BO191" s="9"/>
      <c r="BP191" s="9"/>
      <c r="BQ191" s="9"/>
      <c r="BR191" s="9"/>
      <c r="BS191" s="9"/>
      <c r="BT191" s="9"/>
      <c r="BU191" s="9"/>
      <c r="BV191" s="9"/>
      <c r="BW191" s="9"/>
      <c r="BX191" s="9"/>
      <c r="BY191" s="9"/>
      <c r="BZ191" s="9"/>
      <c r="CA191" s="9"/>
      <c r="CB191" s="9"/>
      <c r="CC191" s="9"/>
      <c r="CD191" s="9"/>
      <c r="CE191" s="9"/>
      <c r="CF191" s="9"/>
      <c r="CG191" s="9"/>
      <c r="CH191" s="9"/>
      <c r="CI191" s="9"/>
      <c r="CJ191" s="9"/>
      <c r="CK191" s="9"/>
      <c r="CL191" s="9"/>
      <c r="CM191" s="9"/>
      <c r="CN191" s="9"/>
      <c r="CO191" s="9"/>
      <c r="CP191" s="9"/>
      <c r="CQ191" s="9"/>
    </row>
    <row r="192" spans="1:95" ht="16.5" customHeight="1">
      <c r="A192" s="12"/>
      <c r="B192" s="12"/>
      <c r="C192" s="12"/>
      <c r="D192" s="12"/>
      <c r="E192" s="12"/>
      <c r="F192" s="12"/>
      <c r="G192" s="9"/>
      <c r="H192" s="11"/>
      <c r="I192" s="11"/>
      <c r="J192" s="10"/>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c r="BN192" s="9"/>
      <c r="BO192" s="9"/>
      <c r="BP192" s="9"/>
      <c r="BQ192" s="9"/>
      <c r="BR192" s="9"/>
      <c r="BS192" s="9"/>
      <c r="BT192" s="9"/>
      <c r="BU192" s="9"/>
      <c r="BV192" s="9"/>
      <c r="BW192" s="9"/>
      <c r="BX192" s="9"/>
      <c r="BY192" s="9"/>
      <c r="BZ192" s="9"/>
      <c r="CA192" s="9"/>
      <c r="CB192" s="9"/>
      <c r="CC192" s="9"/>
      <c r="CD192" s="9"/>
      <c r="CE192" s="9"/>
      <c r="CF192" s="9"/>
      <c r="CG192" s="9"/>
      <c r="CH192" s="9"/>
      <c r="CI192" s="9"/>
      <c r="CJ192" s="9"/>
      <c r="CK192" s="9"/>
      <c r="CL192" s="9"/>
      <c r="CM192" s="9"/>
      <c r="CN192" s="9"/>
      <c r="CO192" s="9"/>
      <c r="CP192" s="9"/>
      <c r="CQ192" s="9"/>
    </row>
    <row r="193" spans="1:95" ht="16.5" customHeight="1">
      <c r="A193" s="12"/>
      <c r="B193" s="12"/>
      <c r="C193" s="12"/>
      <c r="D193" s="12"/>
      <c r="E193" s="12"/>
      <c r="F193" s="12"/>
      <c r="G193" s="9"/>
      <c r="H193" s="11"/>
      <c r="I193" s="11"/>
      <c r="J193" s="10"/>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9"/>
      <c r="BT193" s="9"/>
      <c r="BU193" s="9"/>
      <c r="BV193" s="9"/>
      <c r="BW193" s="9"/>
      <c r="BX193" s="9"/>
      <c r="BY193" s="9"/>
      <c r="BZ193" s="9"/>
      <c r="CA193" s="9"/>
      <c r="CB193" s="9"/>
      <c r="CC193" s="9"/>
      <c r="CD193" s="9"/>
      <c r="CE193" s="9"/>
      <c r="CF193" s="9"/>
      <c r="CG193" s="9"/>
      <c r="CH193" s="9"/>
      <c r="CI193" s="9"/>
      <c r="CJ193" s="9"/>
      <c r="CK193" s="9"/>
      <c r="CL193" s="9"/>
      <c r="CM193" s="9"/>
      <c r="CN193" s="9"/>
      <c r="CO193" s="9"/>
      <c r="CP193" s="9"/>
      <c r="CQ193" s="9"/>
    </row>
    <row r="194" spans="1:95" ht="16.5" customHeight="1">
      <c r="A194" s="12"/>
      <c r="B194" s="12"/>
      <c r="C194" s="12"/>
      <c r="D194" s="12"/>
      <c r="E194" s="12"/>
      <c r="F194" s="12"/>
      <c r="G194" s="9"/>
      <c r="H194" s="11"/>
      <c r="I194" s="11"/>
      <c r="J194" s="10"/>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row>
    <row r="195" spans="1:95" ht="16.5" customHeight="1">
      <c r="A195" s="12"/>
      <c r="B195" s="12"/>
      <c r="C195" s="12"/>
      <c r="D195" s="12"/>
      <c r="E195" s="12"/>
      <c r="F195" s="12"/>
      <c r="G195" s="9"/>
      <c r="H195" s="11"/>
      <c r="I195" s="11"/>
      <c r="J195" s="10"/>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c r="BN195" s="9"/>
      <c r="BO195" s="9"/>
      <c r="BP195" s="9"/>
      <c r="BQ195" s="9"/>
      <c r="BR195" s="9"/>
      <c r="BS195" s="9"/>
      <c r="BT195" s="9"/>
      <c r="BU195" s="9"/>
      <c r="BV195" s="9"/>
      <c r="BW195" s="9"/>
      <c r="BX195" s="9"/>
      <c r="BY195" s="9"/>
      <c r="BZ195" s="9"/>
      <c r="CA195" s="9"/>
      <c r="CB195" s="9"/>
      <c r="CC195" s="9"/>
      <c r="CD195" s="9"/>
      <c r="CE195" s="9"/>
      <c r="CF195" s="9"/>
      <c r="CG195" s="9"/>
      <c r="CH195" s="9"/>
      <c r="CI195" s="9"/>
      <c r="CJ195" s="9"/>
      <c r="CK195" s="9"/>
      <c r="CL195" s="9"/>
      <c r="CM195" s="9"/>
      <c r="CN195" s="9"/>
      <c r="CO195" s="9"/>
      <c r="CP195" s="9"/>
      <c r="CQ195" s="9"/>
    </row>
    <row r="196" spans="1:95" ht="16.5" customHeight="1">
      <c r="A196" s="12"/>
      <c r="B196" s="12"/>
      <c r="C196" s="12"/>
      <c r="D196" s="12"/>
      <c r="E196" s="12"/>
      <c r="F196" s="12"/>
      <c r="G196" s="9"/>
      <c r="H196" s="11"/>
      <c r="I196" s="11"/>
      <c r="J196" s="10"/>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c r="BN196" s="9"/>
      <c r="BO196" s="9"/>
      <c r="BP196" s="9"/>
      <c r="BQ196" s="9"/>
      <c r="BR196" s="9"/>
      <c r="BS196" s="9"/>
      <c r="BT196" s="9"/>
      <c r="BU196" s="9"/>
      <c r="BV196" s="9"/>
      <c r="BW196" s="9"/>
      <c r="BX196" s="9"/>
      <c r="BY196" s="9"/>
      <c r="BZ196" s="9"/>
      <c r="CA196" s="9"/>
      <c r="CB196" s="9"/>
      <c r="CC196" s="9"/>
      <c r="CD196" s="9"/>
      <c r="CE196" s="9"/>
      <c r="CF196" s="9"/>
      <c r="CG196" s="9"/>
      <c r="CH196" s="9"/>
      <c r="CI196" s="9"/>
      <c r="CJ196" s="9"/>
      <c r="CK196" s="9"/>
      <c r="CL196" s="9"/>
      <c r="CM196" s="9"/>
      <c r="CN196" s="9"/>
      <c r="CO196" s="9"/>
      <c r="CP196" s="9"/>
      <c r="CQ196" s="9"/>
    </row>
    <row r="197" spans="1:95" ht="16.5" customHeight="1">
      <c r="A197" s="12"/>
      <c r="B197" s="12"/>
      <c r="C197" s="12"/>
      <c r="D197" s="12"/>
      <c r="E197" s="12"/>
      <c r="F197" s="12"/>
      <c r="G197" s="9"/>
      <c r="H197" s="11"/>
      <c r="I197" s="11"/>
      <c r="J197" s="10"/>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c r="BN197" s="9"/>
      <c r="BO197" s="9"/>
      <c r="BP197" s="9"/>
      <c r="BQ197" s="9"/>
      <c r="BR197" s="9"/>
      <c r="BS197" s="9"/>
      <c r="BT197" s="9"/>
      <c r="BU197" s="9"/>
      <c r="BV197" s="9"/>
      <c r="BW197" s="9"/>
      <c r="BX197" s="9"/>
      <c r="BY197" s="9"/>
      <c r="BZ197" s="9"/>
      <c r="CA197" s="9"/>
      <c r="CB197" s="9"/>
      <c r="CC197" s="9"/>
      <c r="CD197" s="9"/>
      <c r="CE197" s="9"/>
      <c r="CF197" s="9"/>
      <c r="CG197" s="9"/>
      <c r="CH197" s="9"/>
      <c r="CI197" s="9"/>
      <c r="CJ197" s="9"/>
      <c r="CK197" s="9"/>
      <c r="CL197" s="9"/>
      <c r="CM197" s="9"/>
      <c r="CN197" s="9"/>
      <c r="CO197" s="9"/>
      <c r="CP197" s="9"/>
      <c r="CQ197" s="9"/>
    </row>
    <row r="198" spans="1:95" ht="16.5" customHeight="1">
      <c r="A198" s="12"/>
      <c r="B198" s="12"/>
      <c r="C198" s="12"/>
      <c r="D198" s="12"/>
      <c r="E198" s="12"/>
      <c r="F198" s="12"/>
      <c r="G198" s="9"/>
      <c r="H198" s="11"/>
      <c r="I198" s="11"/>
      <c r="J198" s="10"/>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c r="BN198" s="9"/>
      <c r="BO198" s="9"/>
      <c r="BP198" s="9"/>
      <c r="BQ198" s="9"/>
      <c r="BR198" s="9"/>
      <c r="BS198" s="9"/>
      <c r="BT198" s="9"/>
      <c r="BU198" s="9"/>
      <c r="BV198" s="9"/>
      <c r="BW198" s="9"/>
      <c r="BX198" s="9"/>
      <c r="BY198" s="9"/>
      <c r="BZ198" s="9"/>
      <c r="CA198" s="9"/>
      <c r="CB198" s="9"/>
      <c r="CC198" s="9"/>
      <c r="CD198" s="9"/>
      <c r="CE198" s="9"/>
      <c r="CF198" s="9"/>
      <c r="CG198" s="9"/>
      <c r="CH198" s="9"/>
      <c r="CI198" s="9"/>
      <c r="CJ198" s="9"/>
      <c r="CK198" s="9"/>
      <c r="CL198" s="9"/>
      <c r="CM198" s="9"/>
      <c r="CN198" s="9"/>
      <c r="CO198" s="9"/>
      <c r="CP198" s="9"/>
      <c r="CQ198" s="9"/>
    </row>
    <row r="199" spans="1:95" ht="16.5" customHeight="1">
      <c r="A199" s="12"/>
      <c r="B199" s="12"/>
      <c r="C199" s="12"/>
      <c r="D199" s="12"/>
      <c r="E199" s="12"/>
      <c r="F199" s="12"/>
      <c r="G199" s="9"/>
      <c r="H199" s="11"/>
      <c r="I199" s="11"/>
      <c r="J199" s="10"/>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c r="BN199" s="9"/>
      <c r="BO199" s="9"/>
      <c r="BP199" s="9"/>
      <c r="BQ199" s="9"/>
      <c r="BR199" s="9"/>
      <c r="BS199" s="9"/>
      <c r="BT199" s="9"/>
      <c r="BU199" s="9"/>
      <c r="BV199" s="9"/>
      <c r="BW199" s="9"/>
      <c r="BX199" s="9"/>
      <c r="BY199" s="9"/>
      <c r="BZ199" s="9"/>
      <c r="CA199" s="9"/>
      <c r="CB199" s="9"/>
      <c r="CC199" s="9"/>
      <c r="CD199" s="9"/>
      <c r="CE199" s="9"/>
      <c r="CF199" s="9"/>
      <c r="CG199" s="9"/>
      <c r="CH199" s="9"/>
      <c r="CI199" s="9"/>
      <c r="CJ199" s="9"/>
      <c r="CK199" s="9"/>
      <c r="CL199" s="9"/>
      <c r="CM199" s="9"/>
      <c r="CN199" s="9"/>
      <c r="CO199" s="9"/>
      <c r="CP199" s="9"/>
      <c r="CQ199" s="9"/>
    </row>
    <row r="200" spans="1:95" ht="16.5" customHeight="1">
      <c r="A200" s="12"/>
      <c r="B200" s="12"/>
      <c r="C200" s="12"/>
      <c r="D200" s="12"/>
      <c r="E200" s="12"/>
      <c r="F200" s="12"/>
      <c r="G200" s="9"/>
      <c r="H200" s="11"/>
      <c r="I200" s="11"/>
      <c r="J200" s="10"/>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c r="BN200" s="9"/>
      <c r="BO200" s="9"/>
      <c r="BP200" s="9"/>
      <c r="BQ200" s="9"/>
      <c r="BR200" s="9"/>
      <c r="BS200" s="9"/>
      <c r="BT200" s="9"/>
      <c r="BU200" s="9"/>
      <c r="BV200" s="9"/>
      <c r="BW200" s="9"/>
      <c r="BX200" s="9"/>
      <c r="BY200" s="9"/>
      <c r="BZ200" s="9"/>
      <c r="CA200" s="9"/>
      <c r="CB200" s="9"/>
      <c r="CC200" s="9"/>
      <c r="CD200" s="9"/>
      <c r="CE200" s="9"/>
      <c r="CF200" s="9"/>
      <c r="CG200" s="9"/>
      <c r="CH200" s="9"/>
      <c r="CI200" s="9"/>
      <c r="CJ200" s="9"/>
      <c r="CK200" s="9"/>
      <c r="CL200" s="9"/>
      <c r="CM200" s="9"/>
      <c r="CN200" s="9"/>
      <c r="CO200" s="9"/>
      <c r="CP200" s="9"/>
      <c r="CQ200" s="9"/>
    </row>
    <row r="201" spans="1:95" ht="16.5" customHeight="1">
      <c r="A201" s="12"/>
      <c r="B201" s="12"/>
      <c r="C201" s="12"/>
      <c r="D201" s="12"/>
      <c r="E201" s="12"/>
      <c r="F201" s="12"/>
      <c r="G201" s="9"/>
      <c r="H201" s="11"/>
      <c r="I201" s="11"/>
      <c r="J201" s="10"/>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c r="BN201" s="9"/>
      <c r="BO201" s="9"/>
      <c r="BP201" s="9"/>
      <c r="BQ201" s="9"/>
      <c r="BR201" s="9"/>
      <c r="BS201" s="9"/>
      <c r="BT201" s="9"/>
      <c r="BU201" s="9"/>
      <c r="BV201" s="9"/>
      <c r="BW201" s="9"/>
      <c r="BX201" s="9"/>
      <c r="BY201" s="9"/>
      <c r="BZ201" s="9"/>
      <c r="CA201" s="9"/>
      <c r="CB201" s="9"/>
      <c r="CC201" s="9"/>
      <c r="CD201" s="9"/>
      <c r="CE201" s="9"/>
      <c r="CF201" s="9"/>
      <c r="CG201" s="9"/>
      <c r="CH201" s="9"/>
      <c r="CI201" s="9"/>
      <c r="CJ201" s="9"/>
      <c r="CK201" s="9"/>
      <c r="CL201" s="9"/>
      <c r="CM201" s="9"/>
      <c r="CN201" s="9"/>
      <c r="CO201" s="9"/>
      <c r="CP201" s="9"/>
      <c r="CQ201" s="9"/>
    </row>
    <row r="202" spans="1:95" ht="16.5" customHeight="1">
      <c r="A202" s="12"/>
      <c r="B202" s="12"/>
      <c r="C202" s="12"/>
      <c r="D202" s="12"/>
      <c r="E202" s="12"/>
      <c r="F202" s="12"/>
      <c r="G202" s="9"/>
      <c r="H202" s="11"/>
      <c r="I202" s="11"/>
      <c r="J202" s="10"/>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c r="BN202" s="9"/>
      <c r="BO202" s="9"/>
      <c r="BP202" s="9"/>
      <c r="BQ202" s="9"/>
      <c r="BR202" s="9"/>
      <c r="BS202" s="9"/>
      <c r="BT202" s="9"/>
      <c r="BU202" s="9"/>
      <c r="BV202" s="9"/>
      <c r="BW202" s="9"/>
      <c r="BX202" s="9"/>
      <c r="BY202" s="9"/>
      <c r="BZ202" s="9"/>
      <c r="CA202" s="9"/>
      <c r="CB202" s="9"/>
      <c r="CC202" s="9"/>
      <c r="CD202" s="9"/>
      <c r="CE202" s="9"/>
      <c r="CF202" s="9"/>
      <c r="CG202" s="9"/>
      <c r="CH202" s="9"/>
      <c r="CI202" s="9"/>
      <c r="CJ202" s="9"/>
      <c r="CK202" s="9"/>
      <c r="CL202" s="9"/>
      <c r="CM202" s="9"/>
      <c r="CN202" s="9"/>
      <c r="CO202" s="9"/>
      <c r="CP202" s="9"/>
      <c r="CQ202" s="9"/>
    </row>
    <row r="203" spans="1:95" ht="16.5" customHeight="1">
      <c r="A203" s="12"/>
      <c r="B203" s="12"/>
      <c r="C203" s="12"/>
      <c r="D203" s="12"/>
      <c r="E203" s="12"/>
      <c r="F203" s="12"/>
      <c r="G203" s="9"/>
      <c r="H203" s="11"/>
      <c r="I203" s="11"/>
      <c r="J203" s="10"/>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c r="BS203" s="9"/>
      <c r="BT203" s="9"/>
      <c r="BU203" s="9"/>
      <c r="BV203" s="9"/>
      <c r="BW203" s="9"/>
      <c r="BX203" s="9"/>
      <c r="BY203" s="9"/>
      <c r="BZ203" s="9"/>
      <c r="CA203" s="9"/>
      <c r="CB203" s="9"/>
      <c r="CC203" s="9"/>
      <c r="CD203" s="9"/>
      <c r="CE203" s="9"/>
      <c r="CF203" s="9"/>
      <c r="CG203" s="9"/>
      <c r="CH203" s="9"/>
      <c r="CI203" s="9"/>
      <c r="CJ203" s="9"/>
      <c r="CK203" s="9"/>
      <c r="CL203" s="9"/>
      <c r="CM203" s="9"/>
      <c r="CN203" s="9"/>
      <c r="CO203" s="9"/>
      <c r="CP203" s="9"/>
      <c r="CQ203" s="9"/>
    </row>
    <row r="204" spans="1:95" ht="16.5" customHeight="1">
      <c r="A204" s="12"/>
      <c r="B204" s="12"/>
      <c r="C204" s="12"/>
      <c r="D204" s="12"/>
      <c r="E204" s="12"/>
      <c r="F204" s="12"/>
      <c r="G204" s="9"/>
      <c r="H204" s="11"/>
      <c r="I204" s="11"/>
      <c r="J204" s="10"/>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c r="BN204" s="9"/>
      <c r="BO204" s="9"/>
      <c r="BP204" s="9"/>
      <c r="BQ204" s="9"/>
      <c r="BR204" s="9"/>
      <c r="BS204" s="9"/>
      <c r="BT204" s="9"/>
      <c r="BU204" s="9"/>
      <c r="BV204" s="9"/>
      <c r="BW204" s="9"/>
      <c r="BX204" s="9"/>
      <c r="BY204" s="9"/>
      <c r="BZ204" s="9"/>
      <c r="CA204" s="9"/>
      <c r="CB204" s="9"/>
      <c r="CC204" s="9"/>
      <c r="CD204" s="9"/>
      <c r="CE204" s="9"/>
      <c r="CF204" s="9"/>
      <c r="CG204" s="9"/>
      <c r="CH204" s="9"/>
      <c r="CI204" s="9"/>
      <c r="CJ204" s="9"/>
      <c r="CK204" s="9"/>
      <c r="CL204" s="9"/>
      <c r="CM204" s="9"/>
      <c r="CN204" s="9"/>
      <c r="CO204" s="9"/>
      <c r="CP204" s="9"/>
      <c r="CQ204" s="9"/>
    </row>
    <row r="205" spans="1:95" ht="16.5" customHeight="1">
      <c r="A205" s="12"/>
      <c r="B205" s="12"/>
      <c r="C205" s="12"/>
      <c r="D205" s="12"/>
      <c r="E205" s="12"/>
      <c r="F205" s="12"/>
      <c r="G205" s="9"/>
      <c r="H205" s="11"/>
      <c r="I205" s="11"/>
      <c r="J205" s="10"/>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row>
    <row r="206" spans="1:95" ht="16.5" customHeight="1">
      <c r="A206" s="12"/>
      <c r="B206" s="12"/>
      <c r="C206" s="12"/>
      <c r="D206" s="12"/>
      <c r="E206" s="12"/>
      <c r="F206" s="12"/>
      <c r="G206" s="9"/>
      <c r="H206" s="11"/>
      <c r="I206" s="11"/>
      <c r="J206" s="10"/>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c r="BN206" s="9"/>
      <c r="BO206" s="9"/>
      <c r="BP206" s="9"/>
      <c r="BQ206" s="9"/>
      <c r="BR206" s="9"/>
      <c r="BS206" s="9"/>
      <c r="BT206" s="9"/>
      <c r="BU206" s="9"/>
      <c r="BV206" s="9"/>
      <c r="BW206" s="9"/>
      <c r="BX206" s="9"/>
      <c r="BY206" s="9"/>
      <c r="BZ206" s="9"/>
      <c r="CA206" s="9"/>
      <c r="CB206" s="9"/>
      <c r="CC206" s="9"/>
      <c r="CD206" s="9"/>
      <c r="CE206" s="9"/>
      <c r="CF206" s="9"/>
      <c r="CG206" s="9"/>
      <c r="CH206" s="9"/>
      <c r="CI206" s="9"/>
      <c r="CJ206" s="9"/>
      <c r="CK206" s="9"/>
      <c r="CL206" s="9"/>
      <c r="CM206" s="9"/>
      <c r="CN206" s="9"/>
      <c r="CO206" s="9"/>
      <c r="CP206" s="9"/>
      <c r="CQ206" s="9"/>
    </row>
    <row r="207" spans="1:95" ht="16.5" customHeight="1">
      <c r="A207" s="12"/>
      <c r="B207" s="12"/>
      <c r="C207" s="12"/>
      <c r="D207" s="12"/>
      <c r="E207" s="12"/>
      <c r="F207" s="12"/>
      <c r="G207" s="9"/>
      <c r="H207" s="11"/>
      <c r="I207" s="11"/>
      <c r="J207" s="10"/>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c r="BN207" s="9"/>
      <c r="BO207" s="9"/>
      <c r="BP207" s="9"/>
      <c r="BQ207" s="9"/>
      <c r="BR207" s="9"/>
      <c r="BS207" s="9"/>
      <c r="BT207" s="9"/>
      <c r="BU207" s="9"/>
      <c r="BV207" s="9"/>
      <c r="BW207" s="9"/>
      <c r="BX207" s="9"/>
      <c r="BY207" s="9"/>
      <c r="BZ207" s="9"/>
      <c r="CA207" s="9"/>
      <c r="CB207" s="9"/>
      <c r="CC207" s="9"/>
      <c r="CD207" s="9"/>
      <c r="CE207" s="9"/>
      <c r="CF207" s="9"/>
      <c r="CG207" s="9"/>
      <c r="CH207" s="9"/>
      <c r="CI207" s="9"/>
      <c r="CJ207" s="9"/>
      <c r="CK207" s="9"/>
      <c r="CL207" s="9"/>
      <c r="CM207" s="9"/>
      <c r="CN207" s="9"/>
      <c r="CO207" s="9"/>
      <c r="CP207" s="9"/>
      <c r="CQ207" s="9"/>
    </row>
    <row r="208" spans="1:95" ht="16.5" customHeight="1">
      <c r="A208" s="12"/>
      <c r="B208" s="12"/>
      <c r="C208" s="12"/>
      <c r="D208" s="12"/>
      <c r="E208" s="12"/>
      <c r="F208" s="12"/>
      <c r="G208" s="9"/>
      <c r="H208" s="11"/>
      <c r="I208" s="11"/>
      <c r="J208" s="10"/>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c r="BN208" s="9"/>
      <c r="BO208" s="9"/>
      <c r="BP208" s="9"/>
      <c r="BQ208" s="9"/>
      <c r="BR208" s="9"/>
      <c r="BS208" s="9"/>
      <c r="BT208" s="9"/>
      <c r="BU208" s="9"/>
      <c r="BV208" s="9"/>
      <c r="BW208" s="9"/>
      <c r="BX208" s="9"/>
      <c r="BY208" s="9"/>
      <c r="BZ208" s="9"/>
      <c r="CA208" s="9"/>
      <c r="CB208" s="9"/>
      <c r="CC208" s="9"/>
      <c r="CD208" s="9"/>
      <c r="CE208" s="9"/>
      <c r="CF208" s="9"/>
      <c r="CG208" s="9"/>
      <c r="CH208" s="9"/>
      <c r="CI208" s="9"/>
      <c r="CJ208" s="9"/>
      <c r="CK208" s="9"/>
      <c r="CL208" s="9"/>
      <c r="CM208" s="9"/>
      <c r="CN208" s="9"/>
      <c r="CO208" s="9"/>
      <c r="CP208" s="9"/>
      <c r="CQ208" s="9"/>
    </row>
    <row r="209" spans="1:95" ht="16.5" customHeight="1">
      <c r="A209" s="12"/>
      <c r="B209" s="12"/>
      <c r="C209" s="12"/>
      <c r="D209" s="12"/>
      <c r="E209" s="12"/>
      <c r="F209" s="12"/>
      <c r="G209" s="9"/>
      <c r="H209" s="11"/>
      <c r="I209" s="11"/>
      <c r="J209" s="10"/>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c r="BN209" s="9"/>
      <c r="BO209" s="9"/>
      <c r="BP209" s="9"/>
      <c r="BQ209" s="9"/>
      <c r="BR209" s="9"/>
      <c r="BS209" s="9"/>
      <c r="BT209" s="9"/>
      <c r="BU209" s="9"/>
      <c r="BV209" s="9"/>
      <c r="BW209" s="9"/>
      <c r="BX209" s="9"/>
      <c r="BY209" s="9"/>
      <c r="BZ209" s="9"/>
      <c r="CA209" s="9"/>
      <c r="CB209" s="9"/>
      <c r="CC209" s="9"/>
      <c r="CD209" s="9"/>
      <c r="CE209" s="9"/>
      <c r="CF209" s="9"/>
      <c r="CG209" s="9"/>
      <c r="CH209" s="9"/>
      <c r="CI209" s="9"/>
      <c r="CJ209" s="9"/>
      <c r="CK209" s="9"/>
      <c r="CL209" s="9"/>
      <c r="CM209" s="9"/>
      <c r="CN209" s="9"/>
      <c r="CO209" s="9"/>
      <c r="CP209" s="9"/>
      <c r="CQ209" s="9"/>
    </row>
    <row r="210" spans="1:95" ht="16.5" customHeight="1">
      <c r="A210" s="12"/>
      <c r="B210" s="12"/>
      <c r="C210" s="12"/>
      <c r="D210" s="12"/>
      <c r="E210" s="12"/>
      <c r="F210" s="12"/>
      <c r="G210" s="9"/>
      <c r="H210" s="11"/>
      <c r="I210" s="11"/>
      <c r="J210" s="10"/>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c r="BN210" s="9"/>
      <c r="BO210" s="9"/>
      <c r="BP210" s="9"/>
      <c r="BQ210" s="9"/>
      <c r="BR210" s="9"/>
      <c r="BS210" s="9"/>
      <c r="BT210" s="9"/>
      <c r="BU210" s="9"/>
      <c r="BV210" s="9"/>
      <c r="BW210" s="9"/>
      <c r="BX210" s="9"/>
      <c r="BY210" s="9"/>
      <c r="BZ210" s="9"/>
      <c r="CA210" s="9"/>
      <c r="CB210" s="9"/>
      <c r="CC210" s="9"/>
      <c r="CD210" s="9"/>
      <c r="CE210" s="9"/>
      <c r="CF210" s="9"/>
      <c r="CG210" s="9"/>
      <c r="CH210" s="9"/>
      <c r="CI210" s="9"/>
      <c r="CJ210" s="9"/>
      <c r="CK210" s="9"/>
      <c r="CL210" s="9"/>
      <c r="CM210" s="9"/>
      <c r="CN210" s="9"/>
      <c r="CO210" s="9"/>
      <c r="CP210" s="9"/>
      <c r="CQ210" s="9"/>
    </row>
    <row r="211" spans="1:95" ht="16.5" customHeight="1">
      <c r="A211" s="12"/>
      <c r="B211" s="12"/>
      <c r="C211" s="12"/>
      <c r="D211" s="12"/>
      <c r="E211" s="12"/>
      <c r="F211" s="12"/>
      <c r="G211" s="9"/>
      <c r="H211" s="11"/>
      <c r="I211" s="11"/>
      <c r="J211" s="10"/>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c r="BN211" s="9"/>
      <c r="BO211" s="9"/>
      <c r="BP211" s="9"/>
      <c r="BQ211" s="9"/>
      <c r="BR211" s="9"/>
      <c r="BS211" s="9"/>
      <c r="BT211" s="9"/>
      <c r="BU211" s="9"/>
      <c r="BV211" s="9"/>
      <c r="BW211" s="9"/>
      <c r="BX211" s="9"/>
      <c r="BY211" s="9"/>
      <c r="BZ211" s="9"/>
      <c r="CA211" s="9"/>
      <c r="CB211" s="9"/>
      <c r="CC211" s="9"/>
      <c r="CD211" s="9"/>
      <c r="CE211" s="9"/>
      <c r="CF211" s="9"/>
      <c r="CG211" s="9"/>
      <c r="CH211" s="9"/>
      <c r="CI211" s="9"/>
      <c r="CJ211" s="9"/>
      <c r="CK211" s="9"/>
      <c r="CL211" s="9"/>
      <c r="CM211" s="9"/>
      <c r="CN211" s="9"/>
      <c r="CO211" s="9"/>
      <c r="CP211" s="9"/>
      <c r="CQ211" s="9"/>
    </row>
    <row r="212" spans="1:95" ht="16.5" customHeight="1">
      <c r="A212" s="12"/>
      <c r="B212" s="12"/>
      <c r="C212" s="12"/>
      <c r="D212" s="12"/>
      <c r="E212" s="12"/>
      <c r="F212" s="12"/>
      <c r="G212" s="9"/>
      <c r="H212" s="11"/>
      <c r="I212" s="11"/>
      <c r="J212" s="10"/>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c r="BN212" s="9"/>
      <c r="BO212" s="9"/>
      <c r="BP212" s="9"/>
      <c r="BQ212" s="9"/>
      <c r="BR212" s="9"/>
      <c r="BS212" s="9"/>
      <c r="BT212" s="9"/>
      <c r="BU212" s="9"/>
      <c r="BV212" s="9"/>
      <c r="BW212" s="9"/>
      <c r="BX212" s="9"/>
      <c r="BY212" s="9"/>
      <c r="BZ212" s="9"/>
      <c r="CA212" s="9"/>
      <c r="CB212" s="9"/>
      <c r="CC212" s="9"/>
      <c r="CD212" s="9"/>
      <c r="CE212" s="9"/>
      <c r="CF212" s="9"/>
      <c r="CG212" s="9"/>
      <c r="CH212" s="9"/>
      <c r="CI212" s="9"/>
      <c r="CJ212" s="9"/>
      <c r="CK212" s="9"/>
      <c r="CL212" s="9"/>
      <c r="CM212" s="9"/>
      <c r="CN212" s="9"/>
      <c r="CO212" s="9"/>
      <c r="CP212" s="9"/>
      <c r="CQ212" s="9"/>
    </row>
    <row r="213" spans="1:95" ht="16.5" customHeight="1">
      <c r="A213" s="12"/>
      <c r="B213" s="12"/>
      <c r="C213" s="12"/>
      <c r="D213" s="12"/>
      <c r="E213" s="12"/>
      <c r="F213" s="12"/>
      <c r="G213" s="9"/>
      <c r="H213" s="11"/>
      <c r="I213" s="11"/>
      <c r="J213" s="10"/>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c r="BN213" s="9"/>
      <c r="BO213" s="9"/>
      <c r="BP213" s="9"/>
      <c r="BQ213" s="9"/>
      <c r="BR213" s="9"/>
      <c r="BS213" s="9"/>
      <c r="BT213" s="9"/>
      <c r="BU213" s="9"/>
      <c r="BV213" s="9"/>
      <c r="BW213" s="9"/>
      <c r="BX213" s="9"/>
      <c r="BY213" s="9"/>
      <c r="BZ213" s="9"/>
      <c r="CA213" s="9"/>
      <c r="CB213" s="9"/>
      <c r="CC213" s="9"/>
      <c r="CD213" s="9"/>
      <c r="CE213" s="9"/>
      <c r="CF213" s="9"/>
      <c r="CG213" s="9"/>
      <c r="CH213" s="9"/>
      <c r="CI213" s="9"/>
      <c r="CJ213" s="9"/>
      <c r="CK213" s="9"/>
      <c r="CL213" s="9"/>
      <c r="CM213" s="9"/>
      <c r="CN213" s="9"/>
      <c r="CO213" s="9"/>
      <c r="CP213" s="9"/>
      <c r="CQ213" s="9"/>
    </row>
    <row r="214" spans="1:95" ht="16.5" customHeight="1">
      <c r="A214" s="12"/>
      <c r="B214" s="12"/>
      <c r="C214" s="12"/>
      <c r="D214" s="12"/>
      <c r="E214" s="12"/>
      <c r="F214" s="12"/>
      <c r="G214" s="9"/>
      <c r="H214" s="11"/>
      <c r="I214" s="11"/>
      <c r="J214" s="10"/>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c r="BN214" s="9"/>
      <c r="BO214" s="9"/>
      <c r="BP214" s="9"/>
      <c r="BQ214" s="9"/>
      <c r="BR214" s="9"/>
      <c r="BS214" s="9"/>
      <c r="BT214" s="9"/>
      <c r="BU214" s="9"/>
      <c r="BV214" s="9"/>
      <c r="BW214" s="9"/>
      <c r="BX214" s="9"/>
      <c r="BY214" s="9"/>
      <c r="BZ214" s="9"/>
      <c r="CA214" s="9"/>
      <c r="CB214" s="9"/>
      <c r="CC214" s="9"/>
      <c r="CD214" s="9"/>
      <c r="CE214" s="9"/>
      <c r="CF214" s="9"/>
      <c r="CG214" s="9"/>
      <c r="CH214" s="9"/>
      <c r="CI214" s="9"/>
      <c r="CJ214" s="9"/>
      <c r="CK214" s="9"/>
      <c r="CL214" s="9"/>
      <c r="CM214" s="9"/>
      <c r="CN214" s="9"/>
      <c r="CO214" s="9"/>
      <c r="CP214" s="9"/>
      <c r="CQ214" s="9"/>
    </row>
    <row r="215" spans="1:95" ht="16.5" customHeight="1">
      <c r="A215" s="12"/>
      <c r="B215" s="12"/>
      <c r="C215" s="12"/>
      <c r="D215" s="12"/>
      <c r="E215" s="12"/>
      <c r="F215" s="12"/>
      <c r="G215" s="9"/>
      <c r="H215" s="11"/>
      <c r="I215" s="11"/>
      <c r="J215" s="10"/>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c r="BN215" s="9"/>
      <c r="BO215" s="9"/>
      <c r="BP215" s="9"/>
      <c r="BQ215" s="9"/>
      <c r="BR215" s="9"/>
      <c r="BS215" s="9"/>
      <c r="BT215" s="9"/>
      <c r="BU215" s="9"/>
      <c r="BV215" s="9"/>
      <c r="BW215" s="9"/>
      <c r="BX215" s="9"/>
      <c r="BY215" s="9"/>
      <c r="BZ215" s="9"/>
      <c r="CA215" s="9"/>
      <c r="CB215" s="9"/>
      <c r="CC215" s="9"/>
      <c r="CD215" s="9"/>
      <c r="CE215" s="9"/>
      <c r="CF215" s="9"/>
      <c r="CG215" s="9"/>
      <c r="CH215" s="9"/>
      <c r="CI215" s="9"/>
      <c r="CJ215" s="9"/>
      <c r="CK215" s="9"/>
      <c r="CL215" s="9"/>
      <c r="CM215" s="9"/>
      <c r="CN215" s="9"/>
      <c r="CO215" s="9"/>
      <c r="CP215" s="9"/>
      <c r="CQ215" s="9"/>
    </row>
    <row r="216" spans="1:95" ht="16.5" customHeight="1">
      <c r="A216" s="12"/>
      <c r="B216" s="12"/>
      <c r="C216" s="12"/>
      <c r="D216" s="12"/>
      <c r="E216" s="12"/>
      <c r="F216" s="12"/>
      <c r="G216" s="9"/>
      <c r="H216" s="11"/>
      <c r="I216" s="11"/>
      <c r="J216" s="10"/>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c r="BN216" s="9"/>
      <c r="BO216" s="9"/>
      <c r="BP216" s="9"/>
      <c r="BQ216" s="9"/>
      <c r="BR216" s="9"/>
      <c r="BS216" s="9"/>
      <c r="BT216" s="9"/>
      <c r="BU216" s="9"/>
      <c r="BV216" s="9"/>
      <c r="BW216" s="9"/>
      <c r="BX216" s="9"/>
      <c r="BY216" s="9"/>
      <c r="BZ216" s="9"/>
      <c r="CA216" s="9"/>
      <c r="CB216" s="9"/>
      <c r="CC216" s="9"/>
      <c r="CD216" s="9"/>
      <c r="CE216" s="9"/>
      <c r="CF216" s="9"/>
      <c r="CG216" s="9"/>
      <c r="CH216" s="9"/>
      <c r="CI216" s="9"/>
      <c r="CJ216" s="9"/>
      <c r="CK216" s="9"/>
      <c r="CL216" s="9"/>
      <c r="CM216" s="9"/>
      <c r="CN216" s="9"/>
      <c r="CO216" s="9"/>
      <c r="CP216" s="9"/>
      <c r="CQ216" s="9"/>
    </row>
    <row r="217" spans="1:95" ht="16.5" customHeight="1">
      <c r="A217" s="12"/>
      <c r="B217" s="12"/>
      <c r="C217" s="12"/>
      <c r="D217" s="12"/>
      <c r="E217" s="12"/>
      <c r="F217" s="12"/>
      <c r="G217" s="9"/>
      <c r="H217" s="11"/>
      <c r="I217" s="11"/>
      <c r="J217" s="10"/>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c r="CL217" s="9"/>
      <c r="CM217" s="9"/>
      <c r="CN217" s="9"/>
      <c r="CO217" s="9"/>
      <c r="CP217" s="9"/>
      <c r="CQ217" s="9"/>
    </row>
    <row r="218" spans="1:95" ht="16.5" customHeight="1">
      <c r="A218" s="12"/>
      <c r="B218" s="12"/>
      <c r="C218" s="12"/>
      <c r="D218" s="12"/>
      <c r="E218" s="12"/>
      <c r="F218" s="12"/>
      <c r="G218" s="9"/>
      <c r="H218" s="11"/>
      <c r="I218" s="11"/>
      <c r="J218" s="10"/>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c r="CL218" s="9"/>
      <c r="CM218" s="9"/>
      <c r="CN218" s="9"/>
      <c r="CO218" s="9"/>
      <c r="CP218" s="9"/>
      <c r="CQ218" s="9"/>
    </row>
    <row r="219" spans="1:95" ht="16.5" customHeight="1">
      <c r="A219" s="12"/>
      <c r="B219" s="12"/>
      <c r="C219" s="12"/>
      <c r="D219" s="12"/>
      <c r="E219" s="12"/>
      <c r="F219" s="12"/>
      <c r="G219" s="9"/>
      <c r="H219" s="11"/>
      <c r="I219" s="11"/>
      <c r="J219" s="10"/>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c r="CL219" s="9"/>
      <c r="CM219" s="9"/>
      <c r="CN219" s="9"/>
      <c r="CO219" s="9"/>
      <c r="CP219" s="9"/>
      <c r="CQ219" s="9"/>
    </row>
    <row r="220" spans="1:95" ht="16.5" customHeight="1">
      <c r="A220" s="12"/>
      <c r="B220" s="12"/>
      <c r="C220" s="12"/>
      <c r="D220" s="12"/>
      <c r="E220" s="12"/>
      <c r="F220" s="12"/>
      <c r="G220" s="9"/>
      <c r="H220" s="11"/>
      <c r="I220" s="11"/>
      <c r="J220" s="10"/>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c r="CL220" s="9"/>
      <c r="CM220" s="9"/>
      <c r="CN220" s="9"/>
      <c r="CO220" s="9"/>
      <c r="CP220" s="9"/>
      <c r="CQ220" s="9"/>
    </row>
    <row r="221" spans="1:95" ht="16.5" customHeight="1">
      <c r="A221" s="12"/>
      <c r="B221" s="12"/>
      <c r="C221" s="12"/>
      <c r="D221" s="12"/>
      <c r="E221" s="12"/>
      <c r="F221" s="12"/>
      <c r="G221" s="9"/>
      <c r="H221" s="11"/>
      <c r="I221" s="11"/>
      <c r="J221" s="10"/>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c r="CL221" s="9"/>
      <c r="CM221" s="9"/>
      <c r="CN221" s="9"/>
      <c r="CO221" s="9"/>
      <c r="CP221" s="9"/>
      <c r="CQ221" s="9"/>
    </row>
    <row r="222" spans="1:95" ht="16.5" customHeight="1">
      <c r="A222" s="12"/>
      <c r="B222" s="12"/>
      <c r="C222" s="12"/>
      <c r="D222" s="12"/>
      <c r="E222" s="12"/>
      <c r="F222" s="12"/>
      <c r="G222" s="9"/>
      <c r="H222" s="11"/>
      <c r="I222" s="11"/>
      <c r="J222" s="10"/>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c r="CL222" s="9"/>
      <c r="CM222" s="9"/>
      <c r="CN222" s="9"/>
      <c r="CO222" s="9"/>
      <c r="CP222" s="9"/>
      <c r="CQ222" s="9"/>
    </row>
    <row r="223" spans="1:95" ht="16.5" customHeight="1">
      <c r="A223" s="12"/>
      <c r="B223" s="12"/>
      <c r="C223" s="12"/>
      <c r="D223" s="12"/>
      <c r="E223" s="12"/>
      <c r="F223" s="12"/>
      <c r="G223" s="9"/>
      <c r="H223" s="11"/>
      <c r="I223" s="11"/>
      <c r="J223" s="10"/>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c r="CL223" s="9"/>
      <c r="CM223" s="9"/>
      <c r="CN223" s="9"/>
      <c r="CO223" s="9"/>
      <c r="CP223" s="9"/>
      <c r="CQ223" s="9"/>
    </row>
    <row r="224" spans="1:95" ht="16.5" customHeight="1">
      <c r="A224" s="12"/>
      <c r="B224" s="12"/>
      <c r="C224" s="12"/>
      <c r="D224" s="12"/>
      <c r="E224" s="12"/>
      <c r="F224" s="12"/>
      <c r="G224" s="9"/>
      <c r="H224" s="11"/>
      <c r="I224" s="11"/>
      <c r="J224" s="10"/>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c r="CL224" s="9"/>
      <c r="CM224" s="9"/>
      <c r="CN224" s="9"/>
      <c r="CO224" s="9"/>
      <c r="CP224" s="9"/>
      <c r="CQ224" s="9"/>
    </row>
    <row r="225" spans="1:95" ht="16.5" customHeight="1">
      <c r="A225" s="12"/>
      <c r="B225" s="12"/>
      <c r="C225" s="12"/>
      <c r="D225" s="12"/>
      <c r="E225" s="12"/>
      <c r="F225" s="12"/>
      <c r="G225" s="9"/>
      <c r="H225" s="11"/>
      <c r="I225" s="11"/>
      <c r="J225" s="10"/>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c r="CL225" s="9"/>
      <c r="CM225" s="9"/>
      <c r="CN225" s="9"/>
      <c r="CO225" s="9"/>
      <c r="CP225" s="9"/>
      <c r="CQ225" s="9"/>
    </row>
    <row r="226" spans="1:95" ht="16.5" customHeight="1">
      <c r="A226" s="12"/>
      <c r="B226" s="12"/>
      <c r="C226" s="12"/>
      <c r="D226" s="12"/>
      <c r="E226" s="12"/>
      <c r="F226" s="12"/>
      <c r="G226" s="9"/>
      <c r="H226" s="11"/>
      <c r="I226" s="11"/>
      <c r="J226" s="10"/>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c r="CL226" s="9"/>
      <c r="CM226" s="9"/>
      <c r="CN226" s="9"/>
      <c r="CO226" s="9"/>
      <c r="CP226" s="9"/>
      <c r="CQ226" s="9"/>
    </row>
    <row r="227" spans="1:95" ht="16.5" customHeight="1">
      <c r="A227" s="12"/>
      <c r="B227" s="12"/>
      <c r="C227" s="12"/>
      <c r="D227" s="12"/>
      <c r="E227" s="12"/>
      <c r="F227" s="12"/>
      <c r="G227" s="9"/>
      <c r="H227" s="11"/>
      <c r="I227" s="11"/>
      <c r="J227" s="10"/>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c r="CL227" s="9"/>
      <c r="CM227" s="9"/>
      <c r="CN227" s="9"/>
      <c r="CO227" s="9"/>
      <c r="CP227" s="9"/>
      <c r="CQ227" s="9"/>
    </row>
    <row r="228" spans="1:95" ht="16.5" customHeight="1">
      <c r="A228" s="12"/>
      <c r="B228" s="12"/>
      <c r="C228" s="12"/>
      <c r="D228" s="12"/>
      <c r="E228" s="12"/>
      <c r="F228" s="12"/>
      <c r="G228" s="9"/>
      <c r="H228" s="11"/>
      <c r="I228" s="11"/>
      <c r="J228" s="10"/>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c r="CL228" s="9"/>
      <c r="CM228" s="9"/>
      <c r="CN228" s="9"/>
      <c r="CO228" s="9"/>
      <c r="CP228" s="9"/>
      <c r="CQ228" s="9"/>
    </row>
    <row r="229" spans="1:95" ht="16.5" customHeight="1">
      <c r="A229" s="12"/>
      <c r="B229" s="12"/>
      <c r="C229" s="12"/>
      <c r="D229" s="12"/>
      <c r="E229" s="12"/>
      <c r="F229" s="12"/>
      <c r="G229" s="9"/>
      <c r="H229" s="11"/>
      <c r="I229" s="11"/>
      <c r="J229" s="10"/>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c r="CL229" s="9"/>
      <c r="CM229" s="9"/>
      <c r="CN229" s="9"/>
      <c r="CO229" s="9"/>
      <c r="CP229" s="9"/>
      <c r="CQ229" s="9"/>
    </row>
    <row r="230" spans="1:95" ht="16.5" customHeight="1">
      <c r="A230" s="12"/>
      <c r="B230" s="12"/>
      <c r="C230" s="12"/>
      <c r="D230" s="12"/>
      <c r="E230" s="12"/>
      <c r="F230" s="12"/>
      <c r="G230" s="9"/>
      <c r="H230" s="11"/>
      <c r="I230" s="11"/>
      <c r="J230" s="10"/>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c r="CL230" s="9"/>
      <c r="CM230" s="9"/>
      <c r="CN230" s="9"/>
      <c r="CO230" s="9"/>
      <c r="CP230" s="9"/>
      <c r="CQ230" s="9"/>
    </row>
    <row r="231" spans="1:95" ht="16.5" customHeight="1">
      <c r="A231" s="12"/>
      <c r="B231" s="12"/>
      <c r="C231" s="12"/>
      <c r="D231" s="12"/>
      <c r="E231" s="12"/>
      <c r="F231" s="12"/>
      <c r="G231" s="9"/>
      <c r="H231" s="11"/>
      <c r="I231" s="11"/>
      <c r="J231" s="10"/>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c r="CL231" s="9"/>
      <c r="CM231" s="9"/>
      <c r="CN231" s="9"/>
      <c r="CO231" s="9"/>
      <c r="CP231" s="9"/>
      <c r="CQ231" s="9"/>
    </row>
    <row r="232" spans="1:95" ht="16.5" customHeight="1">
      <c r="A232" s="12"/>
      <c r="B232" s="12"/>
      <c r="C232" s="12"/>
      <c r="D232" s="12"/>
      <c r="E232" s="12"/>
      <c r="F232" s="12"/>
      <c r="G232" s="9"/>
      <c r="H232" s="11"/>
      <c r="I232" s="11"/>
      <c r="J232" s="10"/>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c r="CL232" s="9"/>
      <c r="CM232" s="9"/>
      <c r="CN232" s="9"/>
      <c r="CO232" s="9"/>
      <c r="CP232" s="9"/>
      <c r="CQ232" s="9"/>
    </row>
    <row r="233" spans="1:95" ht="16.5" customHeight="1">
      <c r="A233" s="12"/>
      <c r="B233" s="12"/>
      <c r="C233" s="12"/>
      <c r="D233" s="12"/>
      <c r="E233" s="12"/>
      <c r="F233" s="12"/>
      <c r="G233" s="9"/>
      <c r="H233" s="11"/>
      <c r="I233" s="11"/>
      <c r="J233" s="10"/>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c r="CL233" s="9"/>
      <c r="CM233" s="9"/>
      <c r="CN233" s="9"/>
      <c r="CO233" s="9"/>
      <c r="CP233" s="9"/>
      <c r="CQ233" s="9"/>
    </row>
    <row r="234" spans="1:95" ht="16.5" customHeight="1">
      <c r="A234" s="12"/>
      <c r="B234" s="12"/>
      <c r="C234" s="12"/>
      <c r="D234" s="12"/>
      <c r="E234" s="12"/>
      <c r="F234" s="12"/>
      <c r="G234" s="9"/>
      <c r="H234" s="11"/>
      <c r="I234" s="11"/>
      <c r="J234" s="10"/>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c r="CL234" s="9"/>
      <c r="CM234" s="9"/>
      <c r="CN234" s="9"/>
      <c r="CO234" s="9"/>
      <c r="CP234" s="9"/>
      <c r="CQ234" s="9"/>
    </row>
    <row r="235" spans="1:95" ht="16.5" customHeight="1">
      <c r="A235" s="12"/>
      <c r="B235" s="12"/>
      <c r="C235" s="12"/>
      <c r="D235" s="12"/>
      <c r="E235" s="12"/>
      <c r="F235" s="12"/>
      <c r="G235" s="9"/>
      <c r="H235" s="11"/>
      <c r="I235" s="11"/>
      <c r="J235" s="10"/>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c r="CL235" s="9"/>
      <c r="CM235" s="9"/>
      <c r="CN235" s="9"/>
      <c r="CO235" s="9"/>
      <c r="CP235" s="9"/>
      <c r="CQ235" s="9"/>
    </row>
    <row r="236" spans="1:95" ht="16.5" customHeight="1">
      <c r="A236" s="12"/>
      <c r="B236" s="12"/>
      <c r="C236" s="12"/>
      <c r="D236" s="12"/>
      <c r="E236" s="12"/>
      <c r="F236" s="12"/>
      <c r="G236" s="9"/>
      <c r="H236" s="11"/>
      <c r="I236" s="11"/>
      <c r="J236" s="10"/>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c r="CL236" s="9"/>
      <c r="CM236" s="9"/>
      <c r="CN236" s="9"/>
      <c r="CO236" s="9"/>
      <c r="CP236" s="9"/>
      <c r="CQ236" s="9"/>
    </row>
    <row r="237" spans="1:95" ht="16.5" customHeight="1">
      <c r="A237" s="12"/>
      <c r="B237" s="12"/>
      <c r="C237" s="12"/>
      <c r="D237" s="12"/>
      <c r="E237" s="12"/>
      <c r="F237" s="12"/>
      <c r="G237" s="9"/>
      <c r="H237" s="11"/>
      <c r="I237" s="11"/>
      <c r="J237" s="10"/>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c r="CL237" s="9"/>
      <c r="CM237" s="9"/>
      <c r="CN237" s="9"/>
      <c r="CO237" s="9"/>
      <c r="CP237" s="9"/>
      <c r="CQ237" s="9"/>
    </row>
    <row r="238" spans="1:95" ht="16.5" customHeight="1">
      <c r="A238" s="12"/>
      <c r="B238" s="12"/>
      <c r="C238" s="12"/>
      <c r="D238" s="12"/>
      <c r="E238" s="12"/>
      <c r="F238" s="12"/>
      <c r="G238" s="9"/>
      <c r="H238" s="11"/>
      <c r="I238" s="11"/>
      <c r="J238" s="10"/>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c r="CL238" s="9"/>
      <c r="CM238" s="9"/>
      <c r="CN238" s="9"/>
      <c r="CO238" s="9"/>
      <c r="CP238" s="9"/>
      <c r="CQ238" s="9"/>
    </row>
    <row r="239" spans="1:95" ht="16.5" customHeight="1">
      <c r="A239" s="12"/>
      <c r="B239" s="12"/>
      <c r="C239" s="12"/>
      <c r="D239" s="12"/>
      <c r="E239" s="12"/>
      <c r="F239" s="12"/>
      <c r="G239" s="9"/>
      <c r="H239" s="11"/>
      <c r="I239" s="11"/>
      <c r="J239" s="10"/>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c r="CL239" s="9"/>
      <c r="CM239" s="9"/>
      <c r="CN239" s="9"/>
      <c r="CO239" s="9"/>
      <c r="CP239" s="9"/>
      <c r="CQ239" s="9"/>
    </row>
    <row r="240" spans="1:95" ht="16.5" customHeight="1">
      <c r="A240" s="12"/>
      <c r="B240" s="12"/>
      <c r="C240" s="12"/>
      <c r="D240" s="12"/>
      <c r="E240" s="12"/>
      <c r="F240" s="12"/>
      <c r="G240" s="9"/>
      <c r="H240" s="11"/>
      <c r="I240" s="11"/>
      <c r="J240" s="10"/>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c r="CL240" s="9"/>
      <c r="CM240" s="9"/>
      <c r="CN240" s="9"/>
      <c r="CO240" s="9"/>
      <c r="CP240" s="9"/>
      <c r="CQ240" s="9"/>
    </row>
    <row r="241" spans="1:95" ht="16.5" customHeight="1">
      <c r="A241" s="12"/>
      <c r="B241" s="12"/>
      <c r="C241" s="12"/>
      <c r="D241" s="12"/>
      <c r="E241" s="12"/>
      <c r="F241" s="12"/>
      <c r="G241" s="9"/>
      <c r="H241" s="11"/>
      <c r="I241" s="11"/>
      <c r="J241" s="10"/>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row>
    <row r="242" spans="1:95" ht="16.5" customHeight="1">
      <c r="A242" s="12"/>
      <c r="B242" s="12"/>
      <c r="C242" s="12"/>
      <c r="D242" s="12"/>
      <c r="E242" s="12"/>
      <c r="F242" s="12"/>
      <c r="G242" s="9"/>
      <c r="H242" s="11"/>
      <c r="I242" s="11"/>
      <c r="J242" s="10"/>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c r="CL242" s="9"/>
      <c r="CM242" s="9"/>
      <c r="CN242" s="9"/>
      <c r="CO242" s="9"/>
      <c r="CP242" s="9"/>
      <c r="CQ242" s="9"/>
    </row>
    <row r="243" spans="1:95" ht="16.5" customHeight="1">
      <c r="A243" s="12"/>
      <c r="B243" s="12"/>
      <c r="C243" s="12"/>
      <c r="D243" s="12"/>
      <c r="E243" s="12"/>
      <c r="F243" s="12"/>
      <c r="G243" s="9"/>
      <c r="H243" s="11"/>
      <c r="I243" s="11"/>
      <c r="J243" s="10"/>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c r="CL243" s="9"/>
      <c r="CM243" s="9"/>
      <c r="CN243" s="9"/>
      <c r="CO243" s="9"/>
      <c r="CP243" s="9"/>
      <c r="CQ243" s="9"/>
    </row>
    <row r="244" spans="1:95" ht="16.5" customHeight="1">
      <c r="A244" s="12"/>
      <c r="B244" s="12"/>
      <c r="C244" s="12"/>
      <c r="D244" s="12"/>
      <c r="E244" s="12"/>
      <c r="F244" s="12"/>
      <c r="G244" s="9"/>
      <c r="H244" s="11"/>
      <c r="I244" s="11"/>
      <c r="J244" s="10"/>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c r="CL244" s="9"/>
      <c r="CM244" s="9"/>
      <c r="CN244" s="9"/>
      <c r="CO244" s="9"/>
      <c r="CP244" s="9"/>
      <c r="CQ244" s="9"/>
    </row>
    <row r="245" spans="1:95" ht="16.5" customHeight="1">
      <c r="A245" s="12"/>
      <c r="B245" s="12"/>
      <c r="C245" s="12"/>
      <c r="D245" s="12"/>
      <c r="E245" s="12"/>
      <c r="F245" s="12"/>
      <c r="G245" s="9"/>
      <c r="H245" s="11"/>
      <c r="I245" s="11"/>
      <c r="J245" s="10"/>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c r="CL245" s="9"/>
      <c r="CM245" s="9"/>
      <c r="CN245" s="9"/>
      <c r="CO245" s="9"/>
      <c r="CP245" s="9"/>
      <c r="CQ245" s="9"/>
    </row>
    <row r="246" spans="1:95" ht="16.5" customHeight="1">
      <c r="A246" s="12"/>
      <c r="B246" s="12"/>
      <c r="C246" s="12"/>
      <c r="D246" s="12"/>
      <c r="E246" s="12"/>
      <c r="F246" s="12"/>
      <c r="G246" s="9"/>
      <c r="H246" s="11"/>
      <c r="I246" s="11"/>
      <c r="J246" s="10"/>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c r="CL246" s="9"/>
      <c r="CM246" s="9"/>
      <c r="CN246" s="9"/>
      <c r="CO246" s="9"/>
      <c r="CP246" s="9"/>
      <c r="CQ246" s="9"/>
    </row>
    <row r="247" spans="1:95" ht="16.5" customHeight="1">
      <c r="A247" s="12"/>
      <c r="B247" s="12"/>
      <c r="C247" s="12"/>
      <c r="D247" s="12"/>
      <c r="E247" s="12"/>
      <c r="F247" s="12"/>
      <c r="G247" s="9"/>
      <c r="H247" s="11"/>
      <c r="I247" s="11"/>
      <c r="J247" s="10"/>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row>
    <row r="248" spans="1:95" ht="16.5" customHeight="1">
      <c r="A248" s="12"/>
      <c r="B248" s="12"/>
      <c r="C248" s="12"/>
      <c r="D248" s="12"/>
      <c r="E248" s="12"/>
      <c r="F248" s="12"/>
      <c r="G248" s="9"/>
      <c r="H248" s="11"/>
      <c r="I248" s="11"/>
      <c r="J248" s="10"/>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c r="AK248" s="9"/>
      <c r="AL248" s="9"/>
      <c r="AM248" s="9"/>
      <c r="AN248" s="9"/>
      <c r="AO248" s="9"/>
      <c r="AP248" s="9"/>
      <c r="AQ248" s="9"/>
      <c r="AR248" s="9"/>
      <c r="AS248" s="9"/>
      <c r="AT248" s="9"/>
      <c r="AU248" s="9"/>
      <c r="AV248" s="9"/>
      <c r="AW248" s="9"/>
      <c r="AX248" s="9"/>
      <c r="AY248" s="9"/>
      <c r="AZ248" s="9"/>
      <c r="BA248" s="9"/>
      <c r="BB248" s="9"/>
      <c r="BC248" s="9"/>
      <c r="BD248" s="9"/>
      <c r="BE248" s="9"/>
      <c r="BF248" s="9"/>
      <c r="BG248" s="9"/>
      <c r="BH248" s="9"/>
      <c r="BI248" s="9"/>
      <c r="BJ248" s="9"/>
      <c r="BK248" s="9"/>
      <c r="BL248" s="9"/>
      <c r="BM248" s="9"/>
      <c r="BN248" s="9"/>
      <c r="BO248" s="9"/>
      <c r="BP248" s="9"/>
      <c r="BQ248" s="9"/>
      <c r="BR248" s="9"/>
      <c r="BS248" s="9"/>
      <c r="BT248" s="9"/>
      <c r="BU248" s="9"/>
      <c r="BV248" s="9"/>
      <c r="BW248" s="9"/>
      <c r="BX248" s="9"/>
      <c r="BY248" s="9"/>
      <c r="BZ248" s="9"/>
      <c r="CA248" s="9"/>
      <c r="CB248" s="9"/>
      <c r="CC248" s="9"/>
      <c r="CD248" s="9"/>
      <c r="CE248" s="9"/>
      <c r="CF248" s="9"/>
      <c r="CG248" s="9"/>
      <c r="CH248" s="9"/>
      <c r="CI248" s="9"/>
      <c r="CJ248" s="9"/>
      <c r="CK248" s="9"/>
      <c r="CL248" s="9"/>
      <c r="CM248" s="9"/>
      <c r="CN248" s="9"/>
      <c r="CO248" s="9"/>
      <c r="CP248" s="9"/>
      <c r="CQ248" s="9"/>
    </row>
    <row r="249" spans="1:95" ht="16.5" customHeight="1">
      <c r="A249" s="12"/>
      <c r="B249" s="12"/>
      <c r="C249" s="12"/>
      <c r="D249" s="12"/>
      <c r="E249" s="12"/>
      <c r="F249" s="12"/>
      <c r="G249" s="9"/>
      <c r="H249" s="11"/>
      <c r="I249" s="11"/>
      <c r="J249" s="10"/>
      <c r="K249" s="9"/>
      <c r="L249" s="9"/>
      <c r="M249" s="9"/>
      <c r="N249" s="9"/>
      <c r="O249" s="9"/>
      <c r="P249" s="9"/>
      <c r="Q249" s="9"/>
      <c r="R249" s="9"/>
      <c r="S249" s="9"/>
      <c r="T249" s="9"/>
      <c r="U249" s="9"/>
      <c r="V249" s="9"/>
      <c r="W249" s="9"/>
      <c r="X249" s="9"/>
      <c r="Y249" s="9"/>
      <c r="Z249" s="9"/>
      <c r="AA249" s="9"/>
      <c r="AB249" s="9"/>
      <c r="AC249" s="9"/>
      <c r="AD249" s="9"/>
      <c r="AE249" s="9"/>
      <c r="AF249" s="9"/>
      <c r="AG249" s="9"/>
      <c r="AH249" s="9"/>
      <c r="AI249" s="9"/>
      <c r="AJ249" s="9"/>
      <c r="AK249" s="9"/>
      <c r="AL249" s="9"/>
      <c r="AM249" s="9"/>
      <c r="AN249" s="9"/>
      <c r="AO249" s="9"/>
      <c r="AP249" s="9"/>
      <c r="AQ249" s="9"/>
      <c r="AR249" s="9"/>
      <c r="AS249" s="9"/>
      <c r="AT249" s="9"/>
      <c r="AU249" s="9"/>
      <c r="AV249" s="9"/>
      <c r="AW249" s="9"/>
      <c r="AX249" s="9"/>
      <c r="AY249" s="9"/>
      <c r="AZ249" s="9"/>
      <c r="BA249" s="9"/>
      <c r="BB249" s="9"/>
      <c r="BC249" s="9"/>
      <c r="BD249" s="9"/>
      <c r="BE249" s="9"/>
      <c r="BF249" s="9"/>
      <c r="BG249" s="9"/>
      <c r="BH249" s="9"/>
      <c r="BI249" s="9"/>
      <c r="BJ249" s="9"/>
      <c r="BK249" s="9"/>
      <c r="BL249" s="9"/>
      <c r="BM249" s="9"/>
      <c r="BN249" s="9"/>
      <c r="BO249" s="9"/>
      <c r="BP249" s="9"/>
      <c r="BQ249" s="9"/>
      <c r="BR249" s="9"/>
      <c r="BS249" s="9"/>
      <c r="BT249" s="9"/>
      <c r="BU249" s="9"/>
      <c r="BV249" s="9"/>
      <c r="BW249" s="9"/>
      <c r="BX249" s="9"/>
      <c r="BY249" s="9"/>
      <c r="BZ249" s="9"/>
      <c r="CA249" s="9"/>
      <c r="CB249" s="9"/>
      <c r="CC249" s="9"/>
      <c r="CD249" s="9"/>
      <c r="CE249" s="9"/>
      <c r="CF249" s="9"/>
      <c r="CG249" s="9"/>
      <c r="CH249" s="9"/>
      <c r="CI249" s="9"/>
      <c r="CJ249" s="9"/>
      <c r="CK249" s="9"/>
      <c r="CL249" s="9"/>
      <c r="CM249" s="9"/>
      <c r="CN249" s="9"/>
      <c r="CO249" s="9"/>
      <c r="CP249" s="9"/>
      <c r="CQ249" s="9"/>
    </row>
    <row r="250" spans="1:95" ht="16.5" customHeight="1">
      <c r="A250" s="12"/>
      <c r="B250" s="12"/>
      <c r="C250" s="12"/>
      <c r="D250" s="12"/>
      <c r="E250" s="12"/>
      <c r="F250" s="12"/>
      <c r="G250" s="9"/>
      <c r="H250" s="11"/>
      <c r="I250" s="11"/>
      <c r="J250" s="10"/>
      <c r="K250" s="9"/>
      <c r="L250" s="9"/>
      <c r="M250" s="9"/>
      <c r="N250" s="9"/>
      <c r="O250" s="9"/>
      <c r="P250" s="9"/>
      <c r="Q250" s="9"/>
      <c r="R250" s="9"/>
      <c r="S250" s="9"/>
      <c r="T250" s="9"/>
      <c r="U250" s="9"/>
      <c r="V250" s="9"/>
      <c r="W250" s="9"/>
      <c r="X250" s="9"/>
      <c r="Y250" s="9"/>
      <c r="Z250" s="9"/>
      <c r="AA250" s="9"/>
      <c r="AB250" s="9"/>
      <c r="AC250" s="9"/>
      <c r="AD250" s="9"/>
      <c r="AE250" s="9"/>
      <c r="AF250" s="9"/>
      <c r="AG250" s="9"/>
      <c r="AH250" s="9"/>
      <c r="AI250" s="9"/>
      <c r="AJ250" s="9"/>
      <c r="AK250" s="9"/>
      <c r="AL250" s="9"/>
      <c r="AM250" s="9"/>
      <c r="AN250" s="9"/>
      <c r="AO250" s="9"/>
      <c r="AP250" s="9"/>
      <c r="AQ250" s="9"/>
      <c r="AR250" s="9"/>
      <c r="AS250" s="9"/>
      <c r="AT250" s="9"/>
      <c r="AU250" s="9"/>
      <c r="AV250" s="9"/>
      <c r="AW250" s="9"/>
      <c r="AX250" s="9"/>
      <c r="AY250" s="9"/>
      <c r="AZ250" s="9"/>
      <c r="BA250" s="9"/>
      <c r="BB250" s="9"/>
      <c r="BC250" s="9"/>
      <c r="BD250" s="9"/>
      <c r="BE250" s="9"/>
      <c r="BF250" s="9"/>
      <c r="BG250" s="9"/>
      <c r="BH250" s="9"/>
      <c r="BI250" s="9"/>
      <c r="BJ250" s="9"/>
      <c r="BK250" s="9"/>
      <c r="BL250" s="9"/>
      <c r="BM250" s="9"/>
      <c r="BN250" s="9"/>
      <c r="BO250" s="9"/>
      <c r="BP250" s="9"/>
      <c r="BQ250" s="9"/>
      <c r="BR250" s="9"/>
      <c r="BS250" s="9"/>
      <c r="BT250" s="9"/>
      <c r="BU250" s="9"/>
      <c r="BV250" s="9"/>
      <c r="BW250" s="9"/>
      <c r="BX250" s="9"/>
      <c r="BY250" s="9"/>
      <c r="BZ250" s="9"/>
      <c r="CA250" s="9"/>
      <c r="CB250" s="9"/>
      <c r="CC250" s="9"/>
      <c r="CD250" s="9"/>
      <c r="CE250" s="9"/>
      <c r="CF250" s="9"/>
      <c r="CG250" s="9"/>
      <c r="CH250" s="9"/>
      <c r="CI250" s="9"/>
      <c r="CJ250" s="9"/>
      <c r="CK250" s="9"/>
      <c r="CL250" s="9"/>
      <c r="CM250" s="9"/>
      <c r="CN250" s="9"/>
      <c r="CO250" s="9"/>
      <c r="CP250" s="9"/>
      <c r="CQ250" s="9"/>
    </row>
    <row r="251" spans="1:95" ht="16.5" customHeight="1">
      <c r="A251" s="12"/>
      <c r="B251" s="12"/>
      <c r="C251" s="12"/>
      <c r="D251" s="12"/>
      <c r="E251" s="12"/>
      <c r="F251" s="12"/>
      <c r="G251" s="9"/>
      <c r="H251" s="11"/>
      <c r="I251" s="11"/>
      <c r="J251" s="10"/>
      <c r="K251" s="9"/>
      <c r="L251" s="9"/>
      <c r="M251" s="9"/>
      <c r="N251" s="9"/>
      <c r="O251" s="9"/>
      <c r="P251" s="9"/>
      <c r="Q251" s="9"/>
      <c r="R251" s="9"/>
      <c r="S251" s="9"/>
      <c r="T251" s="9"/>
      <c r="U251" s="9"/>
      <c r="V251" s="9"/>
      <c r="W251" s="9"/>
      <c r="X251" s="9"/>
      <c r="Y251" s="9"/>
      <c r="Z251" s="9"/>
      <c r="AA251" s="9"/>
      <c r="AB251" s="9"/>
      <c r="AC251" s="9"/>
      <c r="AD251" s="9"/>
      <c r="AE251" s="9"/>
      <c r="AF251" s="9"/>
      <c r="AG251" s="9"/>
      <c r="AH251" s="9"/>
      <c r="AI251" s="9"/>
      <c r="AJ251" s="9"/>
      <c r="AK251" s="9"/>
      <c r="AL251" s="9"/>
      <c r="AM251" s="9"/>
      <c r="AN251" s="9"/>
      <c r="AO251" s="9"/>
      <c r="AP251" s="9"/>
      <c r="AQ251" s="9"/>
      <c r="AR251" s="9"/>
      <c r="AS251" s="9"/>
      <c r="AT251" s="9"/>
      <c r="AU251" s="9"/>
      <c r="AV251" s="9"/>
      <c r="AW251" s="9"/>
      <c r="AX251" s="9"/>
      <c r="AY251" s="9"/>
      <c r="AZ251" s="9"/>
      <c r="BA251" s="9"/>
      <c r="BB251" s="9"/>
      <c r="BC251" s="9"/>
      <c r="BD251" s="9"/>
      <c r="BE251" s="9"/>
      <c r="BF251" s="9"/>
      <c r="BG251" s="9"/>
      <c r="BH251" s="9"/>
      <c r="BI251" s="9"/>
      <c r="BJ251" s="9"/>
      <c r="BK251" s="9"/>
      <c r="BL251" s="9"/>
      <c r="BM251" s="9"/>
      <c r="BN251" s="9"/>
      <c r="BO251" s="9"/>
      <c r="BP251" s="9"/>
      <c r="BQ251" s="9"/>
      <c r="BR251" s="9"/>
      <c r="BS251" s="9"/>
      <c r="BT251" s="9"/>
      <c r="BU251" s="9"/>
      <c r="BV251" s="9"/>
      <c r="BW251" s="9"/>
      <c r="BX251" s="9"/>
      <c r="BY251" s="9"/>
      <c r="BZ251" s="9"/>
      <c r="CA251" s="9"/>
      <c r="CB251" s="9"/>
      <c r="CC251" s="9"/>
      <c r="CD251" s="9"/>
      <c r="CE251" s="9"/>
      <c r="CF251" s="9"/>
      <c r="CG251" s="9"/>
      <c r="CH251" s="9"/>
      <c r="CI251" s="9"/>
      <c r="CJ251" s="9"/>
      <c r="CK251" s="9"/>
      <c r="CL251" s="9"/>
      <c r="CM251" s="9"/>
      <c r="CN251" s="9"/>
      <c r="CO251" s="9"/>
      <c r="CP251" s="9"/>
      <c r="CQ251" s="9"/>
    </row>
    <row r="252" spans="1:95" ht="16.5" customHeight="1">
      <c r="A252" s="12"/>
      <c r="B252" s="12"/>
      <c r="C252" s="12"/>
      <c r="D252" s="12"/>
      <c r="E252" s="12"/>
      <c r="F252" s="12"/>
      <c r="G252" s="9"/>
      <c r="H252" s="11"/>
      <c r="I252" s="11"/>
      <c r="J252" s="10"/>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c r="AY252" s="9"/>
      <c r="AZ252" s="9"/>
      <c r="BA252" s="9"/>
      <c r="BB252" s="9"/>
      <c r="BC252" s="9"/>
      <c r="BD252" s="9"/>
      <c r="BE252" s="9"/>
      <c r="BF252" s="9"/>
      <c r="BG252" s="9"/>
      <c r="BH252" s="9"/>
      <c r="BI252" s="9"/>
      <c r="BJ252" s="9"/>
      <c r="BK252" s="9"/>
      <c r="BL252" s="9"/>
      <c r="BM252" s="9"/>
      <c r="BN252" s="9"/>
      <c r="BO252" s="9"/>
      <c r="BP252" s="9"/>
      <c r="BQ252" s="9"/>
      <c r="BR252" s="9"/>
      <c r="BS252" s="9"/>
      <c r="BT252" s="9"/>
      <c r="BU252" s="9"/>
      <c r="BV252" s="9"/>
      <c r="BW252" s="9"/>
      <c r="BX252" s="9"/>
      <c r="BY252" s="9"/>
      <c r="BZ252" s="9"/>
      <c r="CA252" s="9"/>
      <c r="CB252" s="9"/>
      <c r="CC252" s="9"/>
      <c r="CD252" s="9"/>
      <c r="CE252" s="9"/>
      <c r="CF252" s="9"/>
      <c r="CG252" s="9"/>
      <c r="CH252" s="9"/>
      <c r="CI252" s="9"/>
      <c r="CJ252" s="9"/>
      <c r="CK252" s="9"/>
      <c r="CL252" s="9"/>
      <c r="CM252" s="9"/>
      <c r="CN252" s="9"/>
      <c r="CO252" s="9"/>
      <c r="CP252" s="9"/>
      <c r="CQ252" s="9"/>
    </row>
    <row r="253" spans="1:95" ht="16.5" customHeight="1">
      <c r="A253" s="12"/>
      <c r="B253" s="12"/>
      <c r="C253" s="12"/>
      <c r="D253" s="12"/>
      <c r="E253" s="12"/>
      <c r="F253" s="12"/>
      <c r="G253" s="9"/>
      <c r="H253" s="11"/>
      <c r="I253" s="11"/>
      <c r="J253" s="10"/>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c r="AY253" s="9"/>
      <c r="AZ253" s="9"/>
      <c r="BA253" s="9"/>
      <c r="BB253" s="9"/>
      <c r="BC253" s="9"/>
      <c r="BD253" s="9"/>
      <c r="BE253" s="9"/>
      <c r="BF253" s="9"/>
      <c r="BG253" s="9"/>
      <c r="BH253" s="9"/>
      <c r="BI253" s="9"/>
      <c r="BJ253" s="9"/>
      <c r="BK253" s="9"/>
      <c r="BL253" s="9"/>
      <c r="BM253" s="9"/>
      <c r="BN253" s="9"/>
      <c r="BO253" s="9"/>
      <c r="BP253" s="9"/>
      <c r="BQ253" s="9"/>
      <c r="BR253" s="9"/>
      <c r="BS253" s="9"/>
      <c r="BT253" s="9"/>
      <c r="BU253" s="9"/>
      <c r="BV253" s="9"/>
      <c r="BW253" s="9"/>
      <c r="BX253" s="9"/>
      <c r="BY253" s="9"/>
      <c r="BZ253" s="9"/>
      <c r="CA253" s="9"/>
      <c r="CB253" s="9"/>
      <c r="CC253" s="9"/>
      <c r="CD253" s="9"/>
      <c r="CE253" s="9"/>
      <c r="CF253" s="9"/>
      <c r="CG253" s="9"/>
      <c r="CH253" s="9"/>
      <c r="CI253" s="9"/>
      <c r="CJ253" s="9"/>
      <c r="CK253" s="9"/>
      <c r="CL253" s="9"/>
      <c r="CM253" s="9"/>
      <c r="CN253" s="9"/>
      <c r="CO253" s="9"/>
      <c r="CP253" s="9"/>
      <c r="CQ253" s="9"/>
    </row>
    <row r="254" spans="1:95" ht="16.5" customHeight="1">
      <c r="A254" s="12"/>
      <c r="B254" s="12"/>
      <c r="C254" s="12"/>
      <c r="D254" s="12"/>
      <c r="E254" s="12"/>
      <c r="F254" s="12"/>
      <c r="G254" s="9"/>
      <c r="H254" s="11"/>
      <c r="I254" s="11"/>
      <c r="J254" s="10"/>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AJ254" s="9"/>
      <c r="AK254" s="9"/>
      <c r="AL254" s="9"/>
      <c r="AM254" s="9"/>
      <c r="AN254" s="9"/>
      <c r="AO254" s="9"/>
      <c r="AP254" s="9"/>
      <c r="AQ254" s="9"/>
      <c r="AR254" s="9"/>
      <c r="AS254" s="9"/>
      <c r="AT254" s="9"/>
      <c r="AU254" s="9"/>
      <c r="AV254" s="9"/>
      <c r="AW254" s="9"/>
      <c r="AX254" s="9"/>
      <c r="AY254" s="9"/>
      <c r="AZ254" s="9"/>
      <c r="BA254" s="9"/>
      <c r="BB254" s="9"/>
      <c r="BC254" s="9"/>
      <c r="BD254" s="9"/>
      <c r="BE254" s="9"/>
      <c r="BF254" s="9"/>
      <c r="BG254" s="9"/>
      <c r="BH254" s="9"/>
      <c r="BI254" s="9"/>
      <c r="BJ254" s="9"/>
      <c r="BK254" s="9"/>
      <c r="BL254" s="9"/>
      <c r="BM254" s="9"/>
      <c r="BN254" s="9"/>
      <c r="BO254" s="9"/>
      <c r="BP254" s="9"/>
      <c r="BQ254" s="9"/>
      <c r="BR254" s="9"/>
      <c r="BS254" s="9"/>
      <c r="BT254" s="9"/>
      <c r="BU254" s="9"/>
      <c r="BV254" s="9"/>
      <c r="BW254" s="9"/>
      <c r="BX254" s="9"/>
      <c r="BY254" s="9"/>
      <c r="BZ254" s="9"/>
      <c r="CA254" s="9"/>
      <c r="CB254" s="9"/>
      <c r="CC254" s="9"/>
      <c r="CD254" s="9"/>
      <c r="CE254" s="9"/>
      <c r="CF254" s="9"/>
      <c r="CG254" s="9"/>
      <c r="CH254" s="9"/>
      <c r="CI254" s="9"/>
      <c r="CJ254" s="9"/>
      <c r="CK254" s="9"/>
      <c r="CL254" s="9"/>
      <c r="CM254" s="9"/>
      <c r="CN254" s="9"/>
      <c r="CO254" s="9"/>
      <c r="CP254" s="9"/>
      <c r="CQ254" s="9"/>
    </row>
    <row r="255" spans="1:95" ht="16.5" customHeight="1">
      <c r="A255" s="12"/>
      <c r="B255" s="12"/>
      <c r="C255" s="12"/>
      <c r="D255" s="12"/>
      <c r="E255" s="12"/>
      <c r="F255" s="12"/>
      <c r="G255" s="9"/>
      <c r="H255" s="11"/>
      <c r="I255" s="11"/>
      <c r="J255" s="10"/>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AJ255" s="9"/>
      <c r="AK255" s="9"/>
      <c r="AL255" s="9"/>
      <c r="AM255" s="9"/>
      <c r="AN255" s="9"/>
      <c r="AO255" s="9"/>
      <c r="AP255" s="9"/>
      <c r="AQ255" s="9"/>
      <c r="AR255" s="9"/>
      <c r="AS255" s="9"/>
      <c r="AT255" s="9"/>
      <c r="AU255" s="9"/>
      <c r="AV255" s="9"/>
      <c r="AW255" s="9"/>
      <c r="AX255" s="9"/>
      <c r="AY255" s="9"/>
      <c r="AZ255" s="9"/>
      <c r="BA255" s="9"/>
      <c r="BB255" s="9"/>
      <c r="BC255" s="9"/>
      <c r="BD255" s="9"/>
      <c r="BE255" s="9"/>
      <c r="BF255" s="9"/>
      <c r="BG255" s="9"/>
      <c r="BH255" s="9"/>
      <c r="BI255" s="9"/>
      <c r="BJ255" s="9"/>
      <c r="BK255" s="9"/>
      <c r="BL255" s="9"/>
      <c r="BM255" s="9"/>
      <c r="BN255" s="9"/>
      <c r="BO255" s="9"/>
      <c r="BP255" s="9"/>
      <c r="BQ255" s="9"/>
      <c r="BR255" s="9"/>
      <c r="BS255" s="9"/>
      <c r="BT255" s="9"/>
      <c r="BU255" s="9"/>
      <c r="BV255" s="9"/>
      <c r="BW255" s="9"/>
      <c r="BX255" s="9"/>
      <c r="BY255" s="9"/>
      <c r="BZ255" s="9"/>
      <c r="CA255" s="9"/>
      <c r="CB255" s="9"/>
      <c r="CC255" s="9"/>
      <c r="CD255" s="9"/>
      <c r="CE255" s="9"/>
      <c r="CF255" s="9"/>
      <c r="CG255" s="9"/>
      <c r="CH255" s="9"/>
      <c r="CI255" s="9"/>
      <c r="CJ255" s="9"/>
      <c r="CK255" s="9"/>
      <c r="CL255" s="9"/>
      <c r="CM255" s="9"/>
      <c r="CN255" s="9"/>
      <c r="CO255" s="9"/>
      <c r="CP255" s="9"/>
      <c r="CQ255" s="9"/>
    </row>
    <row r="256" spans="1:95" ht="16.5" customHeight="1">
      <c r="A256" s="12"/>
      <c r="B256" s="12"/>
      <c r="C256" s="12"/>
      <c r="D256" s="12"/>
      <c r="E256" s="12"/>
      <c r="F256" s="12"/>
      <c r="G256" s="9"/>
      <c r="H256" s="11"/>
      <c r="I256" s="11"/>
      <c r="J256" s="10"/>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c r="AK256" s="9"/>
      <c r="AL256" s="9"/>
      <c r="AM256" s="9"/>
      <c r="AN256" s="9"/>
      <c r="AO256" s="9"/>
      <c r="AP256" s="9"/>
      <c r="AQ256" s="9"/>
      <c r="AR256" s="9"/>
      <c r="AS256" s="9"/>
      <c r="AT256" s="9"/>
      <c r="AU256" s="9"/>
      <c r="AV256" s="9"/>
      <c r="AW256" s="9"/>
      <c r="AX256" s="9"/>
      <c r="AY256" s="9"/>
      <c r="AZ256" s="9"/>
      <c r="BA256" s="9"/>
      <c r="BB256" s="9"/>
      <c r="BC256" s="9"/>
      <c r="BD256" s="9"/>
      <c r="BE256" s="9"/>
      <c r="BF256" s="9"/>
      <c r="BG256" s="9"/>
      <c r="BH256" s="9"/>
      <c r="BI256" s="9"/>
      <c r="BJ256" s="9"/>
      <c r="BK256" s="9"/>
      <c r="BL256" s="9"/>
      <c r="BM256" s="9"/>
      <c r="BN256" s="9"/>
      <c r="BO256" s="9"/>
      <c r="BP256" s="9"/>
      <c r="BQ256" s="9"/>
      <c r="BR256" s="9"/>
      <c r="BS256" s="9"/>
      <c r="BT256" s="9"/>
      <c r="BU256" s="9"/>
      <c r="BV256" s="9"/>
      <c r="BW256" s="9"/>
      <c r="BX256" s="9"/>
      <c r="BY256" s="9"/>
      <c r="BZ256" s="9"/>
      <c r="CA256" s="9"/>
      <c r="CB256" s="9"/>
      <c r="CC256" s="9"/>
      <c r="CD256" s="9"/>
      <c r="CE256" s="9"/>
      <c r="CF256" s="9"/>
      <c r="CG256" s="9"/>
      <c r="CH256" s="9"/>
      <c r="CI256" s="9"/>
      <c r="CJ256" s="9"/>
      <c r="CK256" s="9"/>
      <c r="CL256" s="9"/>
      <c r="CM256" s="9"/>
      <c r="CN256" s="9"/>
      <c r="CO256" s="9"/>
      <c r="CP256" s="9"/>
      <c r="CQ256" s="9"/>
    </row>
    <row r="257" spans="1:95" ht="16.5" customHeight="1">
      <c r="A257" s="12"/>
      <c r="B257" s="12"/>
      <c r="C257" s="12"/>
      <c r="D257" s="12"/>
      <c r="E257" s="12"/>
      <c r="F257" s="12"/>
      <c r="G257" s="9"/>
      <c r="H257" s="11"/>
      <c r="I257" s="11"/>
      <c r="J257" s="10"/>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c r="AJ257" s="9"/>
      <c r="AK257" s="9"/>
      <c r="AL257" s="9"/>
      <c r="AM257" s="9"/>
      <c r="AN257" s="9"/>
      <c r="AO257" s="9"/>
      <c r="AP257" s="9"/>
      <c r="AQ257" s="9"/>
      <c r="AR257" s="9"/>
      <c r="AS257" s="9"/>
      <c r="AT257" s="9"/>
      <c r="AU257" s="9"/>
      <c r="AV257" s="9"/>
      <c r="AW257" s="9"/>
      <c r="AX257" s="9"/>
      <c r="AY257" s="9"/>
      <c r="AZ257" s="9"/>
      <c r="BA257" s="9"/>
      <c r="BB257" s="9"/>
      <c r="BC257" s="9"/>
      <c r="BD257" s="9"/>
      <c r="BE257" s="9"/>
      <c r="BF257" s="9"/>
      <c r="BG257" s="9"/>
      <c r="BH257" s="9"/>
      <c r="BI257" s="9"/>
      <c r="BJ257" s="9"/>
      <c r="BK257" s="9"/>
      <c r="BL257" s="9"/>
      <c r="BM257" s="9"/>
      <c r="BN257" s="9"/>
      <c r="BO257" s="9"/>
      <c r="BP257" s="9"/>
      <c r="BQ257" s="9"/>
      <c r="BR257" s="9"/>
      <c r="BS257" s="9"/>
      <c r="BT257" s="9"/>
      <c r="BU257" s="9"/>
      <c r="BV257" s="9"/>
      <c r="BW257" s="9"/>
      <c r="BX257" s="9"/>
      <c r="BY257" s="9"/>
      <c r="BZ257" s="9"/>
      <c r="CA257" s="9"/>
      <c r="CB257" s="9"/>
      <c r="CC257" s="9"/>
      <c r="CD257" s="9"/>
      <c r="CE257" s="9"/>
      <c r="CF257" s="9"/>
      <c r="CG257" s="9"/>
      <c r="CH257" s="9"/>
      <c r="CI257" s="9"/>
      <c r="CJ257" s="9"/>
      <c r="CK257" s="9"/>
      <c r="CL257" s="9"/>
      <c r="CM257" s="9"/>
      <c r="CN257" s="9"/>
      <c r="CO257" s="9"/>
      <c r="CP257" s="9"/>
      <c r="CQ257" s="9"/>
    </row>
    <row r="258" spans="1:95" ht="16.5" customHeight="1">
      <c r="A258" s="12"/>
      <c r="B258" s="12"/>
      <c r="C258" s="12"/>
      <c r="D258" s="12"/>
      <c r="E258" s="12"/>
      <c r="F258" s="12"/>
      <c r="G258" s="9"/>
      <c r="H258" s="11"/>
      <c r="I258" s="11"/>
      <c r="J258" s="10"/>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c r="AJ258" s="9"/>
      <c r="AK258" s="9"/>
      <c r="AL258" s="9"/>
      <c r="AM258" s="9"/>
      <c r="AN258" s="9"/>
      <c r="AO258" s="9"/>
      <c r="AP258" s="9"/>
      <c r="AQ258" s="9"/>
      <c r="AR258" s="9"/>
      <c r="AS258" s="9"/>
      <c r="AT258" s="9"/>
      <c r="AU258" s="9"/>
      <c r="AV258" s="9"/>
      <c r="AW258" s="9"/>
      <c r="AX258" s="9"/>
      <c r="AY258" s="9"/>
      <c r="AZ258" s="9"/>
      <c r="BA258" s="9"/>
      <c r="BB258" s="9"/>
      <c r="BC258" s="9"/>
      <c r="BD258" s="9"/>
      <c r="BE258" s="9"/>
      <c r="BF258" s="9"/>
      <c r="BG258" s="9"/>
      <c r="BH258" s="9"/>
      <c r="BI258" s="9"/>
      <c r="BJ258" s="9"/>
      <c r="BK258" s="9"/>
      <c r="BL258" s="9"/>
      <c r="BM258" s="9"/>
      <c r="BN258" s="9"/>
      <c r="BO258" s="9"/>
      <c r="BP258" s="9"/>
      <c r="BQ258" s="9"/>
      <c r="BR258" s="9"/>
      <c r="BS258" s="9"/>
      <c r="BT258" s="9"/>
      <c r="BU258" s="9"/>
      <c r="BV258" s="9"/>
      <c r="BW258" s="9"/>
      <c r="BX258" s="9"/>
      <c r="BY258" s="9"/>
      <c r="BZ258" s="9"/>
      <c r="CA258" s="9"/>
      <c r="CB258" s="9"/>
      <c r="CC258" s="9"/>
      <c r="CD258" s="9"/>
      <c r="CE258" s="9"/>
      <c r="CF258" s="9"/>
      <c r="CG258" s="9"/>
      <c r="CH258" s="9"/>
      <c r="CI258" s="9"/>
      <c r="CJ258" s="9"/>
      <c r="CK258" s="9"/>
      <c r="CL258" s="9"/>
      <c r="CM258" s="9"/>
      <c r="CN258" s="9"/>
      <c r="CO258" s="9"/>
      <c r="CP258" s="9"/>
      <c r="CQ258" s="9"/>
    </row>
    <row r="259" spans="1:95" ht="16.5" customHeight="1">
      <c r="A259" s="12"/>
      <c r="B259" s="12"/>
      <c r="C259" s="12"/>
      <c r="D259" s="12"/>
      <c r="E259" s="12"/>
      <c r="F259" s="12"/>
      <c r="G259" s="9"/>
      <c r="H259" s="11"/>
      <c r="I259" s="11"/>
      <c r="J259" s="10"/>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c r="AJ259" s="9"/>
      <c r="AK259" s="9"/>
      <c r="AL259" s="9"/>
      <c r="AM259" s="9"/>
      <c r="AN259" s="9"/>
      <c r="AO259" s="9"/>
      <c r="AP259" s="9"/>
      <c r="AQ259" s="9"/>
      <c r="AR259" s="9"/>
      <c r="AS259" s="9"/>
      <c r="AT259" s="9"/>
      <c r="AU259" s="9"/>
      <c r="AV259" s="9"/>
      <c r="AW259" s="9"/>
      <c r="AX259" s="9"/>
      <c r="AY259" s="9"/>
      <c r="AZ259" s="9"/>
      <c r="BA259" s="9"/>
      <c r="BB259" s="9"/>
      <c r="BC259" s="9"/>
      <c r="BD259" s="9"/>
      <c r="BE259" s="9"/>
      <c r="BF259" s="9"/>
      <c r="BG259" s="9"/>
      <c r="BH259" s="9"/>
      <c r="BI259" s="9"/>
      <c r="BJ259" s="9"/>
      <c r="BK259" s="9"/>
      <c r="BL259" s="9"/>
      <c r="BM259" s="9"/>
      <c r="BN259" s="9"/>
      <c r="BO259" s="9"/>
      <c r="BP259" s="9"/>
      <c r="BQ259" s="9"/>
      <c r="BR259" s="9"/>
      <c r="BS259" s="9"/>
      <c r="BT259" s="9"/>
      <c r="BU259" s="9"/>
      <c r="BV259" s="9"/>
      <c r="BW259" s="9"/>
      <c r="BX259" s="9"/>
      <c r="BY259" s="9"/>
      <c r="BZ259" s="9"/>
      <c r="CA259" s="9"/>
      <c r="CB259" s="9"/>
      <c r="CC259" s="9"/>
      <c r="CD259" s="9"/>
      <c r="CE259" s="9"/>
      <c r="CF259" s="9"/>
      <c r="CG259" s="9"/>
      <c r="CH259" s="9"/>
      <c r="CI259" s="9"/>
      <c r="CJ259" s="9"/>
      <c r="CK259" s="9"/>
      <c r="CL259" s="9"/>
      <c r="CM259" s="9"/>
      <c r="CN259" s="9"/>
      <c r="CO259" s="9"/>
      <c r="CP259" s="9"/>
      <c r="CQ259" s="9"/>
    </row>
    <row r="260" spans="1:95" ht="16.5" customHeight="1">
      <c r="A260" s="12"/>
      <c r="B260" s="12"/>
      <c r="C260" s="12"/>
      <c r="D260" s="12"/>
      <c r="E260" s="12"/>
      <c r="F260" s="12"/>
      <c r="G260" s="9"/>
      <c r="H260" s="11"/>
      <c r="I260" s="11"/>
      <c r="J260" s="10"/>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c r="AK260" s="9"/>
      <c r="AL260" s="9"/>
      <c r="AM260" s="9"/>
      <c r="AN260" s="9"/>
      <c r="AO260" s="9"/>
      <c r="AP260" s="9"/>
      <c r="AQ260" s="9"/>
      <c r="AR260" s="9"/>
      <c r="AS260" s="9"/>
      <c r="AT260" s="9"/>
      <c r="AU260" s="9"/>
      <c r="AV260" s="9"/>
      <c r="AW260" s="9"/>
      <c r="AX260" s="9"/>
      <c r="AY260" s="9"/>
      <c r="AZ260" s="9"/>
      <c r="BA260" s="9"/>
      <c r="BB260" s="9"/>
      <c r="BC260" s="9"/>
      <c r="BD260" s="9"/>
      <c r="BE260" s="9"/>
      <c r="BF260" s="9"/>
      <c r="BG260" s="9"/>
      <c r="BH260" s="9"/>
      <c r="BI260" s="9"/>
      <c r="BJ260" s="9"/>
      <c r="BK260" s="9"/>
      <c r="BL260" s="9"/>
      <c r="BM260" s="9"/>
      <c r="BN260" s="9"/>
      <c r="BO260" s="9"/>
      <c r="BP260" s="9"/>
      <c r="BQ260" s="9"/>
      <c r="BR260" s="9"/>
      <c r="BS260" s="9"/>
      <c r="BT260" s="9"/>
      <c r="BU260" s="9"/>
      <c r="BV260" s="9"/>
      <c r="BW260" s="9"/>
      <c r="BX260" s="9"/>
      <c r="BY260" s="9"/>
      <c r="BZ260" s="9"/>
      <c r="CA260" s="9"/>
      <c r="CB260" s="9"/>
      <c r="CC260" s="9"/>
      <c r="CD260" s="9"/>
      <c r="CE260" s="9"/>
      <c r="CF260" s="9"/>
      <c r="CG260" s="9"/>
      <c r="CH260" s="9"/>
      <c r="CI260" s="9"/>
      <c r="CJ260" s="9"/>
      <c r="CK260" s="9"/>
      <c r="CL260" s="9"/>
      <c r="CM260" s="9"/>
      <c r="CN260" s="9"/>
      <c r="CO260" s="9"/>
      <c r="CP260" s="9"/>
      <c r="CQ260" s="9"/>
    </row>
    <row r="261" spans="1:95" ht="16.5" customHeight="1">
      <c r="A261" s="12"/>
      <c r="B261" s="12"/>
      <c r="C261" s="12"/>
      <c r="D261" s="12"/>
      <c r="E261" s="12"/>
      <c r="F261" s="12"/>
      <c r="G261" s="9"/>
      <c r="H261" s="11"/>
      <c r="I261" s="11"/>
      <c r="J261" s="10"/>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c r="AJ261" s="9"/>
      <c r="AK261" s="9"/>
      <c r="AL261" s="9"/>
      <c r="AM261" s="9"/>
      <c r="AN261" s="9"/>
      <c r="AO261" s="9"/>
      <c r="AP261" s="9"/>
      <c r="AQ261" s="9"/>
      <c r="AR261" s="9"/>
      <c r="AS261" s="9"/>
      <c r="AT261" s="9"/>
      <c r="AU261" s="9"/>
      <c r="AV261" s="9"/>
      <c r="AW261" s="9"/>
      <c r="AX261" s="9"/>
      <c r="AY261" s="9"/>
      <c r="AZ261" s="9"/>
      <c r="BA261" s="9"/>
      <c r="BB261" s="9"/>
      <c r="BC261" s="9"/>
      <c r="BD261" s="9"/>
      <c r="BE261" s="9"/>
      <c r="BF261" s="9"/>
      <c r="BG261" s="9"/>
      <c r="BH261" s="9"/>
      <c r="BI261" s="9"/>
      <c r="BJ261" s="9"/>
      <c r="BK261" s="9"/>
      <c r="BL261" s="9"/>
      <c r="BM261" s="9"/>
      <c r="BN261" s="9"/>
      <c r="BO261" s="9"/>
      <c r="BP261" s="9"/>
      <c r="BQ261" s="9"/>
      <c r="BR261" s="9"/>
      <c r="BS261" s="9"/>
      <c r="BT261" s="9"/>
      <c r="BU261" s="9"/>
      <c r="BV261" s="9"/>
      <c r="BW261" s="9"/>
      <c r="BX261" s="9"/>
      <c r="BY261" s="9"/>
      <c r="BZ261" s="9"/>
      <c r="CA261" s="9"/>
      <c r="CB261" s="9"/>
      <c r="CC261" s="9"/>
      <c r="CD261" s="9"/>
      <c r="CE261" s="9"/>
      <c r="CF261" s="9"/>
      <c r="CG261" s="9"/>
      <c r="CH261" s="9"/>
      <c r="CI261" s="9"/>
      <c r="CJ261" s="9"/>
      <c r="CK261" s="9"/>
      <c r="CL261" s="9"/>
      <c r="CM261" s="9"/>
      <c r="CN261" s="9"/>
      <c r="CO261" s="9"/>
      <c r="CP261" s="9"/>
      <c r="CQ261" s="9"/>
    </row>
    <row r="262" spans="1:95" ht="16.5" customHeight="1">
      <c r="A262" s="12"/>
      <c r="B262" s="12"/>
      <c r="C262" s="12"/>
      <c r="D262" s="12"/>
      <c r="E262" s="12"/>
      <c r="F262" s="12"/>
      <c r="G262" s="9"/>
      <c r="H262" s="11"/>
      <c r="I262" s="11"/>
      <c r="J262" s="10"/>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c r="AJ262" s="9"/>
      <c r="AK262" s="9"/>
      <c r="AL262" s="9"/>
      <c r="AM262" s="9"/>
      <c r="AN262" s="9"/>
      <c r="AO262" s="9"/>
      <c r="AP262" s="9"/>
      <c r="AQ262" s="9"/>
      <c r="AR262" s="9"/>
      <c r="AS262" s="9"/>
      <c r="AT262" s="9"/>
      <c r="AU262" s="9"/>
      <c r="AV262" s="9"/>
      <c r="AW262" s="9"/>
      <c r="AX262" s="9"/>
      <c r="AY262" s="9"/>
      <c r="AZ262" s="9"/>
      <c r="BA262" s="9"/>
      <c r="BB262" s="9"/>
      <c r="BC262" s="9"/>
      <c r="BD262" s="9"/>
      <c r="BE262" s="9"/>
      <c r="BF262" s="9"/>
      <c r="BG262" s="9"/>
      <c r="BH262" s="9"/>
      <c r="BI262" s="9"/>
      <c r="BJ262" s="9"/>
      <c r="BK262" s="9"/>
      <c r="BL262" s="9"/>
      <c r="BM262" s="9"/>
      <c r="BN262" s="9"/>
      <c r="BO262" s="9"/>
      <c r="BP262" s="9"/>
      <c r="BQ262" s="9"/>
      <c r="BR262" s="9"/>
      <c r="BS262" s="9"/>
      <c r="BT262" s="9"/>
      <c r="BU262" s="9"/>
      <c r="BV262" s="9"/>
      <c r="BW262" s="9"/>
      <c r="BX262" s="9"/>
      <c r="BY262" s="9"/>
      <c r="BZ262" s="9"/>
      <c r="CA262" s="9"/>
      <c r="CB262" s="9"/>
      <c r="CC262" s="9"/>
      <c r="CD262" s="9"/>
      <c r="CE262" s="9"/>
      <c r="CF262" s="9"/>
      <c r="CG262" s="9"/>
      <c r="CH262" s="9"/>
      <c r="CI262" s="9"/>
      <c r="CJ262" s="9"/>
      <c r="CK262" s="9"/>
      <c r="CL262" s="9"/>
      <c r="CM262" s="9"/>
      <c r="CN262" s="9"/>
      <c r="CO262" s="9"/>
      <c r="CP262" s="9"/>
      <c r="CQ262" s="9"/>
    </row>
    <row r="263" spans="1:95" ht="16.5" customHeight="1">
      <c r="A263" s="12"/>
      <c r="B263" s="12"/>
      <c r="C263" s="12"/>
      <c r="D263" s="12"/>
      <c r="E263" s="12"/>
      <c r="F263" s="12"/>
      <c r="G263" s="9"/>
      <c r="H263" s="11"/>
      <c r="I263" s="11"/>
      <c r="J263" s="10"/>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c r="AJ263" s="9"/>
      <c r="AK263" s="9"/>
      <c r="AL263" s="9"/>
      <c r="AM263" s="9"/>
      <c r="AN263" s="9"/>
      <c r="AO263" s="9"/>
      <c r="AP263" s="9"/>
      <c r="AQ263" s="9"/>
      <c r="AR263" s="9"/>
      <c r="AS263" s="9"/>
      <c r="AT263" s="9"/>
      <c r="AU263" s="9"/>
      <c r="AV263" s="9"/>
      <c r="AW263" s="9"/>
      <c r="AX263" s="9"/>
      <c r="AY263" s="9"/>
      <c r="AZ263" s="9"/>
      <c r="BA263" s="9"/>
      <c r="BB263" s="9"/>
      <c r="BC263" s="9"/>
      <c r="BD263" s="9"/>
      <c r="BE263" s="9"/>
      <c r="BF263" s="9"/>
      <c r="BG263" s="9"/>
      <c r="BH263" s="9"/>
      <c r="BI263" s="9"/>
      <c r="BJ263" s="9"/>
      <c r="BK263" s="9"/>
      <c r="BL263" s="9"/>
      <c r="BM263" s="9"/>
      <c r="BN263" s="9"/>
      <c r="BO263" s="9"/>
      <c r="BP263" s="9"/>
      <c r="BQ263" s="9"/>
      <c r="BR263" s="9"/>
      <c r="BS263" s="9"/>
      <c r="BT263" s="9"/>
      <c r="BU263" s="9"/>
      <c r="BV263" s="9"/>
      <c r="BW263" s="9"/>
      <c r="BX263" s="9"/>
      <c r="BY263" s="9"/>
      <c r="BZ263" s="9"/>
      <c r="CA263" s="9"/>
      <c r="CB263" s="9"/>
      <c r="CC263" s="9"/>
      <c r="CD263" s="9"/>
      <c r="CE263" s="9"/>
      <c r="CF263" s="9"/>
      <c r="CG263" s="9"/>
      <c r="CH263" s="9"/>
      <c r="CI263" s="9"/>
      <c r="CJ263" s="9"/>
      <c r="CK263" s="9"/>
      <c r="CL263" s="9"/>
      <c r="CM263" s="9"/>
      <c r="CN263" s="9"/>
      <c r="CO263" s="9"/>
      <c r="CP263" s="9"/>
      <c r="CQ263" s="9"/>
    </row>
    <row r="264" spans="1:95" ht="16.5" customHeight="1">
      <c r="A264" s="12"/>
      <c r="B264" s="12"/>
      <c r="C264" s="12"/>
      <c r="D264" s="12"/>
      <c r="E264" s="12"/>
      <c r="F264" s="12"/>
      <c r="G264" s="9"/>
      <c r="H264" s="11"/>
      <c r="I264" s="11"/>
      <c r="J264" s="10"/>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c r="AK264" s="9"/>
      <c r="AL264" s="9"/>
      <c r="AM264" s="9"/>
      <c r="AN264" s="9"/>
      <c r="AO264" s="9"/>
      <c r="AP264" s="9"/>
      <c r="AQ264" s="9"/>
      <c r="AR264" s="9"/>
      <c r="AS264" s="9"/>
      <c r="AT264" s="9"/>
      <c r="AU264" s="9"/>
      <c r="AV264" s="9"/>
      <c r="AW264" s="9"/>
      <c r="AX264" s="9"/>
      <c r="AY264" s="9"/>
      <c r="AZ264" s="9"/>
      <c r="BA264" s="9"/>
      <c r="BB264" s="9"/>
      <c r="BC264" s="9"/>
      <c r="BD264" s="9"/>
      <c r="BE264" s="9"/>
      <c r="BF264" s="9"/>
      <c r="BG264" s="9"/>
      <c r="BH264" s="9"/>
      <c r="BI264" s="9"/>
      <c r="BJ264" s="9"/>
      <c r="BK264" s="9"/>
      <c r="BL264" s="9"/>
      <c r="BM264" s="9"/>
      <c r="BN264" s="9"/>
      <c r="BO264" s="9"/>
      <c r="BP264" s="9"/>
      <c r="BQ264" s="9"/>
      <c r="BR264" s="9"/>
      <c r="BS264" s="9"/>
      <c r="BT264" s="9"/>
      <c r="BU264" s="9"/>
      <c r="BV264" s="9"/>
      <c r="BW264" s="9"/>
      <c r="BX264" s="9"/>
      <c r="BY264" s="9"/>
      <c r="BZ264" s="9"/>
      <c r="CA264" s="9"/>
      <c r="CB264" s="9"/>
      <c r="CC264" s="9"/>
      <c r="CD264" s="9"/>
      <c r="CE264" s="9"/>
      <c r="CF264" s="9"/>
      <c r="CG264" s="9"/>
      <c r="CH264" s="9"/>
      <c r="CI264" s="9"/>
      <c r="CJ264" s="9"/>
      <c r="CK264" s="9"/>
      <c r="CL264" s="9"/>
      <c r="CM264" s="9"/>
      <c r="CN264" s="9"/>
      <c r="CO264" s="9"/>
      <c r="CP264" s="9"/>
      <c r="CQ264" s="9"/>
    </row>
    <row r="265" spans="1:95" ht="16.5" customHeight="1">
      <c r="A265" s="12"/>
      <c r="B265" s="12"/>
      <c r="C265" s="12"/>
      <c r="D265" s="12"/>
      <c r="E265" s="12"/>
      <c r="F265" s="12"/>
      <c r="G265" s="9"/>
      <c r="H265" s="11"/>
      <c r="I265" s="11"/>
      <c r="J265" s="10"/>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9"/>
      <c r="BT265" s="9"/>
      <c r="BU265" s="9"/>
      <c r="BV265" s="9"/>
      <c r="BW265" s="9"/>
      <c r="BX265" s="9"/>
      <c r="BY265" s="9"/>
      <c r="BZ265" s="9"/>
      <c r="CA265" s="9"/>
      <c r="CB265" s="9"/>
      <c r="CC265" s="9"/>
      <c r="CD265" s="9"/>
      <c r="CE265" s="9"/>
      <c r="CF265" s="9"/>
      <c r="CG265" s="9"/>
      <c r="CH265" s="9"/>
      <c r="CI265" s="9"/>
      <c r="CJ265" s="9"/>
      <c r="CK265" s="9"/>
      <c r="CL265" s="9"/>
      <c r="CM265" s="9"/>
      <c r="CN265" s="9"/>
      <c r="CO265" s="9"/>
      <c r="CP265" s="9"/>
      <c r="CQ265" s="9"/>
    </row>
    <row r="266" spans="1:95" ht="16.5" customHeight="1">
      <c r="A266" s="12"/>
      <c r="B266" s="12"/>
      <c r="C266" s="12"/>
      <c r="D266" s="12"/>
      <c r="E266" s="12"/>
      <c r="F266" s="12"/>
      <c r="G266" s="9"/>
      <c r="H266" s="11"/>
      <c r="I266" s="11"/>
      <c r="J266" s="10"/>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c r="AY266" s="9"/>
      <c r="AZ266" s="9"/>
      <c r="BA266" s="9"/>
      <c r="BB266" s="9"/>
      <c r="BC266" s="9"/>
      <c r="BD266" s="9"/>
      <c r="BE266" s="9"/>
      <c r="BF266" s="9"/>
      <c r="BG266" s="9"/>
      <c r="BH266" s="9"/>
      <c r="BI266" s="9"/>
      <c r="BJ266" s="9"/>
      <c r="BK266" s="9"/>
      <c r="BL266" s="9"/>
      <c r="BM266" s="9"/>
      <c r="BN266" s="9"/>
      <c r="BO266" s="9"/>
      <c r="BP266" s="9"/>
      <c r="BQ266" s="9"/>
      <c r="BR266" s="9"/>
      <c r="BS266" s="9"/>
      <c r="BT266" s="9"/>
      <c r="BU266" s="9"/>
      <c r="BV266" s="9"/>
      <c r="BW266" s="9"/>
      <c r="BX266" s="9"/>
      <c r="BY266" s="9"/>
      <c r="BZ266" s="9"/>
      <c r="CA266" s="9"/>
      <c r="CB266" s="9"/>
      <c r="CC266" s="9"/>
      <c r="CD266" s="9"/>
      <c r="CE266" s="9"/>
      <c r="CF266" s="9"/>
      <c r="CG266" s="9"/>
      <c r="CH266" s="9"/>
      <c r="CI266" s="9"/>
      <c r="CJ266" s="9"/>
      <c r="CK266" s="9"/>
      <c r="CL266" s="9"/>
      <c r="CM266" s="9"/>
      <c r="CN266" s="9"/>
      <c r="CO266" s="9"/>
      <c r="CP266" s="9"/>
      <c r="CQ266" s="9"/>
    </row>
    <row r="267" spans="1:95" ht="16.5" customHeight="1">
      <c r="A267" s="12"/>
      <c r="B267" s="12"/>
      <c r="C267" s="12"/>
      <c r="D267" s="12"/>
      <c r="E267" s="12"/>
      <c r="F267" s="12"/>
      <c r="G267" s="9"/>
      <c r="H267" s="11"/>
      <c r="I267" s="11"/>
      <c r="J267" s="10"/>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c r="AY267" s="9"/>
      <c r="AZ267" s="9"/>
      <c r="BA267" s="9"/>
      <c r="BB267" s="9"/>
      <c r="BC267" s="9"/>
      <c r="BD267" s="9"/>
      <c r="BE267" s="9"/>
      <c r="BF267" s="9"/>
      <c r="BG267" s="9"/>
      <c r="BH267" s="9"/>
      <c r="BI267" s="9"/>
      <c r="BJ267" s="9"/>
      <c r="BK267" s="9"/>
      <c r="BL267" s="9"/>
      <c r="BM267" s="9"/>
      <c r="BN267" s="9"/>
      <c r="BO267" s="9"/>
      <c r="BP267" s="9"/>
      <c r="BQ267" s="9"/>
      <c r="BR267" s="9"/>
      <c r="BS267" s="9"/>
      <c r="BT267" s="9"/>
      <c r="BU267" s="9"/>
      <c r="BV267" s="9"/>
      <c r="BW267" s="9"/>
      <c r="BX267" s="9"/>
      <c r="BY267" s="9"/>
      <c r="BZ267" s="9"/>
      <c r="CA267" s="9"/>
      <c r="CB267" s="9"/>
      <c r="CC267" s="9"/>
      <c r="CD267" s="9"/>
      <c r="CE267" s="9"/>
      <c r="CF267" s="9"/>
      <c r="CG267" s="9"/>
      <c r="CH267" s="9"/>
      <c r="CI267" s="9"/>
      <c r="CJ267" s="9"/>
      <c r="CK267" s="9"/>
      <c r="CL267" s="9"/>
      <c r="CM267" s="9"/>
      <c r="CN267" s="9"/>
      <c r="CO267" s="9"/>
      <c r="CP267" s="9"/>
      <c r="CQ267" s="9"/>
    </row>
    <row r="268" spans="1:95" ht="16.5" customHeight="1">
      <c r="A268" s="12"/>
      <c r="B268" s="12"/>
      <c r="C268" s="12"/>
      <c r="D268" s="12"/>
      <c r="E268" s="12"/>
      <c r="F268" s="12"/>
      <c r="G268" s="9"/>
      <c r="H268" s="11"/>
      <c r="I268" s="11"/>
      <c r="J268" s="10"/>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c r="AJ268" s="9"/>
      <c r="AK268" s="9"/>
      <c r="AL268" s="9"/>
      <c r="AM268" s="9"/>
      <c r="AN268" s="9"/>
      <c r="AO268" s="9"/>
      <c r="AP268" s="9"/>
      <c r="AQ268" s="9"/>
      <c r="AR268" s="9"/>
      <c r="AS268" s="9"/>
      <c r="AT268" s="9"/>
      <c r="AU268" s="9"/>
      <c r="AV268" s="9"/>
      <c r="AW268" s="9"/>
      <c r="AX268" s="9"/>
      <c r="AY268" s="9"/>
      <c r="AZ268" s="9"/>
      <c r="BA268" s="9"/>
      <c r="BB268" s="9"/>
      <c r="BC268" s="9"/>
      <c r="BD268" s="9"/>
      <c r="BE268" s="9"/>
      <c r="BF268" s="9"/>
      <c r="BG268" s="9"/>
      <c r="BH268" s="9"/>
      <c r="BI268" s="9"/>
      <c r="BJ268" s="9"/>
      <c r="BK268" s="9"/>
      <c r="BL268" s="9"/>
      <c r="BM268" s="9"/>
      <c r="BN268" s="9"/>
      <c r="BO268" s="9"/>
      <c r="BP268" s="9"/>
      <c r="BQ268" s="9"/>
      <c r="BR268" s="9"/>
      <c r="BS268" s="9"/>
      <c r="BT268" s="9"/>
      <c r="BU268" s="9"/>
      <c r="BV268" s="9"/>
      <c r="BW268" s="9"/>
      <c r="BX268" s="9"/>
      <c r="BY268" s="9"/>
      <c r="BZ268" s="9"/>
      <c r="CA268" s="9"/>
      <c r="CB268" s="9"/>
      <c r="CC268" s="9"/>
      <c r="CD268" s="9"/>
      <c r="CE268" s="9"/>
      <c r="CF268" s="9"/>
      <c r="CG268" s="9"/>
      <c r="CH268" s="9"/>
      <c r="CI268" s="9"/>
      <c r="CJ268" s="9"/>
      <c r="CK268" s="9"/>
      <c r="CL268" s="9"/>
      <c r="CM268" s="9"/>
      <c r="CN268" s="9"/>
      <c r="CO268" s="9"/>
      <c r="CP268" s="9"/>
      <c r="CQ268" s="9"/>
    </row>
    <row r="269" spans="1:95" ht="16.5" customHeight="1">
      <c r="A269" s="12"/>
      <c r="B269" s="12"/>
      <c r="C269" s="12"/>
      <c r="D269" s="12"/>
      <c r="E269" s="12"/>
      <c r="F269" s="12"/>
      <c r="G269" s="9"/>
      <c r="H269" s="11"/>
      <c r="I269" s="11"/>
      <c r="J269" s="10"/>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c r="AJ269" s="9"/>
      <c r="AK269" s="9"/>
      <c r="AL269" s="9"/>
      <c r="AM269" s="9"/>
      <c r="AN269" s="9"/>
      <c r="AO269" s="9"/>
      <c r="AP269" s="9"/>
      <c r="AQ269" s="9"/>
      <c r="AR269" s="9"/>
      <c r="AS269" s="9"/>
      <c r="AT269" s="9"/>
      <c r="AU269" s="9"/>
      <c r="AV269" s="9"/>
      <c r="AW269" s="9"/>
      <c r="AX269" s="9"/>
      <c r="AY269" s="9"/>
      <c r="AZ269" s="9"/>
      <c r="BA269" s="9"/>
      <c r="BB269" s="9"/>
      <c r="BC269" s="9"/>
      <c r="BD269" s="9"/>
      <c r="BE269" s="9"/>
      <c r="BF269" s="9"/>
      <c r="BG269" s="9"/>
      <c r="BH269" s="9"/>
      <c r="BI269" s="9"/>
      <c r="BJ269" s="9"/>
      <c r="BK269" s="9"/>
      <c r="BL269" s="9"/>
      <c r="BM269" s="9"/>
      <c r="BN269" s="9"/>
      <c r="BO269" s="9"/>
      <c r="BP269" s="9"/>
      <c r="BQ269" s="9"/>
      <c r="BR269" s="9"/>
      <c r="BS269" s="9"/>
      <c r="BT269" s="9"/>
      <c r="BU269" s="9"/>
      <c r="BV269" s="9"/>
      <c r="BW269" s="9"/>
      <c r="BX269" s="9"/>
      <c r="BY269" s="9"/>
      <c r="BZ269" s="9"/>
      <c r="CA269" s="9"/>
      <c r="CB269" s="9"/>
      <c r="CC269" s="9"/>
      <c r="CD269" s="9"/>
      <c r="CE269" s="9"/>
      <c r="CF269" s="9"/>
      <c r="CG269" s="9"/>
      <c r="CH269" s="9"/>
      <c r="CI269" s="9"/>
      <c r="CJ269" s="9"/>
      <c r="CK269" s="9"/>
      <c r="CL269" s="9"/>
      <c r="CM269" s="9"/>
      <c r="CN269" s="9"/>
      <c r="CO269" s="9"/>
      <c r="CP269" s="9"/>
      <c r="CQ269" s="9"/>
    </row>
    <row r="270" spans="1:95" ht="16.5" customHeight="1">
      <c r="A270" s="12"/>
      <c r="B270" s="12"/>
      <c r="C270" s="12"/>
      <c r="D270" s="12"/>
      <c r="E270" s="12"/>
      <c r="F270" s="12"/>
      <c r="G270" s="9"/>
      <c r="H270" s="11"/>
      <c r="I270" s="11"/>
      <c r="J270" s="10"/>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c r="AJ270" s="9"/>
      <c r="AK270" s="9"/>
      <c r="AL270" s="9"/>
      <c r="AM270" s="9"/>
      <c r="AN270" s="9"/>
      <c r="AO270" s="9"/>
      <c r="AP270" s="9"/>
      <c r="AQ270" s="9"/>
      <c r="AR270" s="9"/>
      <c r="AS270" s="9"/>
      <c r="AT270" s="9"/>
      <c r="AU270" s="9"/>
      <c r="AV270" s="9"/>
      <c r="AW270" s="9"/>
      <c r="AX270" s="9"/>
      <c r="AY270" s="9"/>
      <c r="AZ270" s="9"/>
      <c r="BA270" s="9"/>
      <c r="BB270" s="9"/>
      <c r="BC270" s="9"/>
      <c r="BD270" s="9"/>
      <c r="BE270" s="9"/>
      <c r="BF270" s="9"/>
      <c r="BG270" s="9"/>
      <c r="BH270" s="9"/>
      <c r="BI270" s="9"/>
      <c r="BJ270" s="9"/>
      <c r="BK270" s="9"/>
      <c r="BL270" s="9"/>
      <c r="BM270" s="9"/>
      <c r="BN270" s="9"/>
      <c r="BO270" s="9"/>
      <c r="BP270" s="9"/>
      <c r="BQ270" s="9"/>
      <c r="BR270" s="9"/>
      <c r="BS270" s="9"/>
      <c r="BT270" s="9"/>
      <c r="BU270" s="9"/>
      <c r="BV270" s="9"/>
      <c r="BW270" s="9"/>
      <c r="BX270" s="9"/>
      <c r="BY270" s="9"/>
      <c r="BZ270" s="9"/>
      <c r="CA270" s="9"/>
      <c r="CB270" s="9"/>
      <c r="CC270" s="9"/>
      <c r="CD270" s="9"/>
      <c r="CE270" s="9"/>
      <c r="CF270" s="9"/>
      <c r="CG270" s="9"/>
      <c r="CH270" s="9"/>
      <c r="CI270" s="9"/>
      <c r="CJ270" s="9"/>
      <c r="CK270" s="9"/>
      <c r="CL270" s="9"/>
      <c r="CM270" s="9"/>
      <c r="CN270" s="9"/>
      <c r="CO270" s="9"/>
      <c r="CP270" s="9"/>
      <c r="CQ270" s="9"/>
    </row>
    <row r="271" spans="1:95" ht="16.5" customHeight="1">
      <c r="A271" s="12"/>
      <c r="B271" s="12"/>
      <c r="C271" s="12"/>
      <c r="D271" s="12"/>
      <c r="E271" s="12"/>
      <c r="F271" s="12"/>
      <c r="G271" s="9"/>
      <c r="H271" s="11"/>
      <c r="I271" s="11"/>
      <c r="J271" s="10"/>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c r="AJ271" s="9"/>
      <c r="AK271" s="9"/>
      <c r="AL271" s="9"/>
      <c r="AM271" s="9"/>
      <c r="AN271" s="9"/>
      <c r="AO271" s="9"/>
      <c r="AP271" s="9"/>
      <c r="AQ271" s="9"/>
      <c r="AR271" s="9"/>
      <c r="AS271" s="9"/>
      <c r="AT271" s="9"/>
      <c r="AU271" s="9"/>
      <c r="AV271" s="9"/>
      <c r="AW271" s="9"/>
      <c r="AX271" s="9"/>
      <c r="AY271" s="9"/>
      <c r="AZ271" s="9"/>
      <c r="BA271" s="9"/>
      <c r="BB271" s="9"/>
      <c r="BC271" s="9"/>
      <c r="BD271" s="9"/>
      <c r="BE271" s="9"/>
      <c r="BF271" s="9"/>
      <c r="BG271" s="9"/>
      <c r="BH271" s="9"/>
      <c r="BI271" s="9"/>
      <c r="BJ271" s="9"/>
      <c r="BK271" s="9"/>
      <c r="BL271" s="9"/>
      <c r="BM271" s="9"/>
      <c r="BN271" s="9"/>
      <c r="BO271" s="9"/>
      <c r="BP271" s="9"/>
      <c r="BQ271" s="9"/>
      <c r="BR271" s="9"/>
      <c r="BS271" s="9"/>
      <c r="BT271" s="9"/>
      <c r="BU271" s="9"/>
      <c r="BV271" s="9"/>
      <c r="BW271" s="9"/>
      <c r="BX271" s="9"/>
      <c r="BY271" s="9"/>
      <c r="BZ271" s="9"/>
      <c r="CA271" s="9"/>
      <c r="CB271" s="9"/>
      <c r="CC271" s="9"/>
      <c r="CD271" s="9"/>
      <c r="CE271" s="9"/>
      <c r="CF271" s="9"/>
      <c r="CG271" s="9"/>
      <c r="CH271" s="9"/>
      <c r="CI271" s="9"/>
      <c r="CJ271" s="9"/>
      <c r="CK271" s="9"/>
      <c r="CL271" s="9"/>
      <c r="CM271" s="9"/>
      <c r="CN271" s="9"/>
      <c r="CO271" s="9"/>
      <c r="CP271" s="9"/>
      <c r="CQ271" s="9"/>
    </row>
    <row r="272" spans="1:95" ht="16.5" customHeight="1">
      <c r="A272" s="12"/>
      <c r="B272" s="12"/>
      <c r="C272" s="12"/>
      <c r="D272" s="12"/>
      <c r="E272" s="12"/>
      <c r="F272" s="12"/>
      <c r="G272" s="9"/>
      <c r="H272" s="11"/>
      <c r="I272" s="11"/>
      <c r="J272" s="10"/>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c r="AJ272" s="9"/>
      <c r="AK272" s="9"/>
      <c r="AL272" s="9"/>
      <c r="AM272" s="9"/>
      <c r="AN272" s="9"/>
      <c r="AO272" s="9"/>
      <c r="AP272" s="9"/>
      <c r="AQ272" s="9"/>
      <c r="AR272" s="9"/>
      <c r="AS272" s="9"/>
      <c r="AT272" s="9"/>
      <c r="AU272" s="9"/>
      <c r="AV272" s="9"/>
      <c r="AW272" s="9"/>
      <c r="AX272" s="9"/>
      <c r="AY272" s="9"/>
      <c r="AZ272" s="9"/>
      <c r="BA272" s="9"/>
      <c r="BB272" s="9"/>
      <c r="BC272" s="9"/>
      <c r="BD272" s="9"/>
      <c r="BE272" s="9"/>
      <c r="BF272" s="9"/>
      <c r="BG272" s="9"/>
      <c r="BH272" s="9"/>
      <c r="BI272" s="9"/>
      <c r="BJ272" s="9"/>
      <c r="BK272" s="9"/>
      <c r="BL272" s="9"/>
      <c r="BM272" s="9"/>
      <c r="BN272" s="9"/>
      <c r="BO272" s="9"/>
      <c r="BP272" s="9"/>
      <c r="BQ272" s="9"/>
      <c r="BR272" s="9"/>
      <c r="BS272" s="9"/>
      <c r="BT272" s="9"/>
      <c r="BU272" s="9"/>
      <c r="BV272" s="9"/>
      <c r="BW272" s="9"/>
      <c r="BX272" s="9"/>
      <c r="BY272" s="9"/>
      <c r="BZ272" s="9"/>
      <c r="CA272" s="9"/>
      <c r="CB272" s="9"/>
      <c r="CC272" s="9"/>
      <c r="CD272" s="9"/>
      <c r="CE272" s="9"/>
      <c r="CF272" s="9"/>
      <c r="CG272" s="9"/>
      <c r="CH272" s="9"/>
      <c r="CI272" s="9"/>
      <c r="CJ272" s="9"/>
      <c r="CK272" s="9"/>
      <c r="CL272" s="9"/>
      <c r="CM272" s="9"/>
      <c r="CN272" s="9"/>
      <c r="CO272" s="9"/>
      <c r="CP272" s="9"/>
      <c r="CQ272" s="9"/>
    </row>
    <row r="273" spans="1:95" ht="16.5" customHeight="1">
      <c r="A273" s="12"/>
      <c r="B273" s="12"/>
      <c r="C273" s="12"/>
      <c r="D273" s="12"/>
      <c r="E273" s="12"/>
      <c r="F273" s="12"/>
      <c r="G273" s="9"/>
      <c r="H273" s="11"/>
      <c r="I273" s="11"/>
      <c r="J273" s="10"/>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c r="AJ273" s="9"/>
      <c r="AK273" s="9"/>
      <c r="AL273" s="9"/>
      <c r="AM273" s="9"/>
      <c r="AN273" s="9"/>
      <c r="AO273" s="9"/>
      <c r="AP273" s="9"/>
      <c r="AQ273" s="9"/>
      <c r="AR273" s="9"/>
      <c r="AS273" s="9"/>
      <c r="AT273" s="9"/>
      <c r="AU273" s="9"/>
      <c r="AV273" s="9"/>
      <c r="AW273" s="9"/>
      <c r="AX273" s="9"/>
      <c r="AY273" s="9"/>
      <c r="AZ273" s="9"/>
      <c r="BA273" s="9"/>
      <c r="BB273" s="9"/>
      <c r="BC273" s="9"/>
      <c r="BD273" s="9"/>
      <c r="BE273" s="9"/>
      <c r="BF273" s="9"/>
      <c r="BG273" s="9"/>
      <c r="BH273" s="9"/>
      <c r="BI273" s="9"/>
      <c r="BJ273" s="9"/>
      <c r="BK273" s="9"/>
      <c r="BL273" s="9"/>
      <c r="BM273" s="9"/>
      <c r="BN273" s="9"/>
      <c r="BO273" s="9"/>
      <c r="BP273" s="9"/>
      <c r="BQ273" s="9"/>
      <c r="BR273" s="9"/>
      <c r="BS273" s="9"/>
      <c r="BT273" s="9"/>
      <c r="BU273" s="9"/>
      <c r="BV273" s="9"/>
      <c r="BW273" s="9"/>
      <c r="BX273" s="9"/>
      <c r="BY273" s="9"/>
      <c r="BZ273" s="9"/>
      <c r="CA273" s="9"/>
      <c r="CB273" s="9"/>
      <c r="CC273" s="9"/>
      <c r="CD273" s="9"/>
      <c r="CE273" s="9"/>
      <c r="CF273" s="9"/>
      <c r="CG273" s="9"/>
      <c r="CH273" s="9"/>
      <c r="CI273" s="9"/>
      <c r="CJ273" s="9"/>
      <c r="CK273" s="9"/>
      <c r="CL273" s="9"/>
      <c r="CM273" s="9"/>
      <c r="CN273" s="9"/>
      <c r="CO273" s="9"/>
      <c r="CP273" s="9"/>
      <c r="CQ273" s="9"/>
    </row>
    <row r="274" spans="1:95" ht="16.5" customHeight="1">
      <c r="A274" s="12"/>
      <c r="B274" s="12"/>
      <c r="C274" s="12"/>
      <c r="D274" s="12"/>
      <c r="E274" s="12"/>
      <c r="F274" s="12"/>
      <c r="G274" s="9"/>
      <c r="H274" s="11"/>
      <c r="I274" s="11"/>
      <c r="J274" s="10"/>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c r="AJ274" s="9"/>
      <c r="AK274" s="9"/>
      <c r="AL274" s="9"/>
      <c r="AM274" s="9"/>
      <c r="AN274" s="9"/>
      <c r="AO274" s="9"/>
      <c r="AP274" s="9"/>
      <c r="AQ274" s="9"/>
      <c r="AR274" s="9"/>
      <c r="AS274" s="9"/>
      <c r="AT274" s="9"/>
      <c r="AU274" s="9"/>
      <c r="AV274" s="9"/>
      <c r="AW274" s="9"/>
      <c r="AX274" s="9"/>
      <c r="AY274" s="9"/>
      <c r="AZ274" s="9"/>
      <c r="BA274" s="9"/>
      <c r="BB274" s="9"/>
      <c r="BC274" s="9"/>
      <c r="BD274" s="9"/>
      <c r="BE274" s="9"/>
      <c r="BF274" s="9"/>
      <c r="BG274" s="9"/>
      <c r="BH274" s="9"/>
      <c r="BI274" s="9"/>
      <c r="BJ274" s="9"/>
      <c r="BK274" s="9"/>
      <c r="BL274" s="9"/>
      <c r="BM274" s="9"/>
      <c r="BN274" s="9"/>
      <c r="BO274" s="9"/>
      <c r="BP274" s="9"/>
      <c r="BQ274" s="9"/>
      <c r="BR274" s="9"/>
      <c r="BS274" s="9"/>
      <c r="BT274" s="9"/>
      <c r="BU274" s="9"/>
      <c r="BV274" s="9"/>
      <c r="BW274" s="9"/>
      <c r="BX274" s="9"/>
      <c r="BY274" s="9"/>
      <c r="BZ274" s="9"/>
      <c r="CA274" s="9"/>
      <c r="CB274" s="9"/>
      <c r="CC274" s="9"/>
      <c r="CD274" s="9"/>
      <c r="CE274" s="9"/>
      <c r="CF274" s="9"/>
      <c r="CG274" s="9"/>
      <c r="CH274" s="9"/>
      <c r="CI274" s="9"/>
      <c r="CJ274" s="9"/>
      <c r="CK274" s="9"/>
      <c r="CL274" s="9"/>
      <c r="CM274" s="9"/>
      <c r="CN274" s="9"/>
      <c r="CO274" s="9"/>
      <c r="CP274" s="9"/>
      <c r="CQ274" s="9"/>
    </row>
    <row r="275" spans="1:95" ht="16.5" customHeight="1">
      <c r="A275" s="12"/>
      <c r="B275" s="12"/>
      <c r="C275" s="12"/>
      <c r="D275" s="12"/>
      <c r="E275" s="12"/>
      <c r="F275" s="12"/>
      <c r="G275" s="9"/>
      <c r="H275" s="11"/>
      <c r="I275" s="11"/>
      <c r="J275" s="10"/>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c r="AJ275" s="9"/>
      <c r="AK275" s="9"/>
      <c r="AL275" s="9"/>
      <c r="AM275" s="9"/>
      <c r="AN275" s="9"/>
      <c r="AO275" s="9"/>
      <c r="AP275" s="9"/>
      <c r="AQ275" s="9"/>
      <c r="AR275" s="9"/>
      <c r="AS275" s="9"/>
      <c r="AT275" s="9"/>
      <c r="AU275" s="9"/>
      <c r="AV275" s="9"/>
      <c r="AW275" s="9"/>
      <c r="AX275" s="9"/>
      <c r="AY275" s="9"/>
      <c r="AZ275" s="9"/>
      <c r="BA275" s="9"/>
      <c r="BB275" s="9"/>
      <c r="BC275" s="9"/>
      <c r="BD275" s="9"/>
      <c r="BE275" s="9"/>
      <c r="BF275" s="9"/>
      <c r="BG275" s="9"/>
      <c r="BH275" s="9"/>
      <c r="BI275" s="9"/>
      <c r="BJ275" s="9"/>
      <c r="BK275" s="9"/>
      <c r="BL275" s="9"/>
      <c r="BM275" s="9"/>
      <c r="BN275" s="9"/>
      <c r="BO275" s="9"/>
      <c r="BP275" s="9"/>
      <c r="BQ275" s="9"/>
      <c r="BR275" s="9"/>
      <c r="BS275" s="9"/>
      <c r="BT275" s="9"/>
      <c r="BU275" s="9"/>
      <c r="BV275" s="9"/>
      <c r="BW275" s="9"/>
      <c r="BX275" s="9"/>
      <c r="BY275" s="9"/>
      <c r="BZ275" s="9"/>
      <c r="CA275" s="9"/>
      <c r="CB275" s="9"/>
      <c r="CC275" s="9"/>
      <c r="CD275" s="9"/>
      <c r="CE275" s="9"/>
      <c r="CF275" s="9"/>
      <c r="CG275" s="9"/>
      <c r="CH275" s="9"/>
      <c r="CI275" s="9"/>
      <c r="CJ275" s="9"/>
      <c r="CK275" s="9"/>
      <c r="CL275" s="9"/>
      <c r="CM275" s="9"/>
      <c r="CN275" s="9"/>
      <c r="CO275" s="9"/>
      <c r="CP275" s="9"/>
      <c r="CQ275" s="9"/>
    </row>
    <row r="276" spans="1:95" ht="16.5" customHeight="1">
      <c r="A276" s="12"/>
      <c r="B276" s="12"/>
      <c r="C276" s="12"/>
      <c r="D276" s="12"/>
      <c r="E276" s="12"/>
      <c r="F276" s="12"/>
      <c r="G276" s="9"/>
      <c r="H276" s="11"/>
      <c r="I276" s="11"/>
      <c r="J276" s="10"/>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c r="AK276" s="9"/>
      <c r="AL276" s="9"/>
      <c r="AM276" s="9"/>
      <c r="AN276" s="9"/>
      <c r="AO276" s="9"/>
      <c r="AP276" s="9"/>
      <c r="AQ276" s="9"/>
      <c r="AR276" s="9"/>
      <c r="AS276" s="9"/>
      <c r="AT276" s="9"/>
      <c r="AU276" s="9"/>
      <c r="AV276" s="9"/>
      <c r="AW276" s="9"/>
      <c r="AX276" s="9"/>
      <c r="AY276" s="9"/>
      <c r="AZ276" s="9"/>
      <c r="BA276" s="9"/>
      <c r="BB276" s="9"/>
      <c r="BC276" s="9"/>
      <c r="BD276" s="9"/>
      <c r="BE276" s="9"/>
      <c r="BF276" s="9"/>
      <c r="BG276" s="9"/>
      <c r="BH276" s="9"/>
      <c r="BI276" s="9"/>
      <c r="BJ276" s="9"/>
      <c r="BK276" s="9"/>
      <c r="BL276" s="9"/>
      <c r="BM276" s="9"/>
      <c r="BN276" s="9"/>
      <c r="BO276" s="9"/>
      <c r="BP276" s="9"/>
      <c r="BQ276" s="9"/>
      <c r="BR276" s="9"/>
      <c r="BS276" s="9"/>
      <c r="BT276" s="9"/>
      <c r="BU276" s="9"/>
      <c r="BV276" s="9"/>
      <c r="BW276" s="9"/>
      <c r="BX276" s="9"/>
      <c r="BY276" s="9"/>
      <c r="BZ276" s="9"/>
      <c r="CA276" s="9"/>
      <c r="CB276" s="9"/>
      <c r="CC276" s="9"/>
      <c r="CD276" s="9"/>
      <c r="CE276" s="9"/>
      <c r="CF276" s="9"/>
      <c r="CG276" s="9"/>
      <c r="CH276" s="9"/>
      <c r="CI276" s="9"/>
      <c r="CJ276" s="9"/>
      <c r="CK276" s="9"/>
      <c r="CL276" s="9"/>
      <c r="CM276" s="9"/>
      <c r="CN276" s="9"/>
      <c r="CO276" s="9"/>
      <c r="CP276" s="9"/>
      <c r="CQ276" s="9"/>
    </row>
    <row r="277" spans="1:95" ht="16.5" customHeight="1">
      <c r="A277" s="12"/>
      <c r="B277" s="12"/>
      <c r="C277" s="12"/>
      <c r="D277" s="12"/>
      <c r="E277" s="12"/>
      <c r="F277" s="12"/>
      <c r="G277" s="9"/>
      <c r="H277" s="11"/>
      <c r="I277" s="11"/>
      <c r="J277" s="10"/>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c r="AJ277" s="9"/>
      <c r="AK277" s="9"/>
      <c r="AL277" s="9"/>
      <c r="AM277" s="9"/>
      <c r="AN277" s="9"/>
      <c r="AO277" s="9"/>
      <c r="AP277" s="9"/>
      <c r="AQ277" s="9"/>
      <c r="AR277" s="9"/>
      <c r="AS277" s="9"/>
      <c r="AT277" s="9"/>
      <c r="AU277" s="9"/>
      <c r="AV277" s="9"/>
      <c r="AW277" s="9"/>
      <c r="AX277" s="9"/>
      <c r="AY277" s="9"/>
      <c r="AZ277" s="9"/>
      <c r="BA277" s="9"/>
      <c r="BB277" s="9"/>
      <c r="BC277" s="9"/>
      <c r="BD277" s="9"/>
      <c r="BE277" s="9"/>
      <c r="BF277" s="9"/>
      <c r="BG277" s="9"/>
      <c r="BH277" s="9"/>
      <c r="BI277" s="9"/>
      <c r="BJ277" s="9"/>
      <c r="BK277" s="9"/>
      <c r="BL277" s="9"/>
      <c r="BM277" s="9"/>
      <c r="BN277" s="9"/>
      <c r="BO277" s="9"/>
      <c r="BP277" s="9"/>
      <c r="BQ277" s="9"/>
      <c r="BR277" s="9"/>
      <c r="BS277" s="9"/>
      <c r="BT277" s="9"/>
      <c r="BU277" s="9"/>
      <c r="BV277" s="9"/>
      <c r="BW277" s="9"/>
      <c r="BX277" s="9"/>
      <c r="BY277" s="9"/>
      <c r="BZ277" s="9"/>
      <c r="CA277" s="9"/>
      <c r="CB277" s="9"/>
      <c r="CC277" s="9"/>
      <c r="CD277" s="9"/>
      <c r="CE277" s="9"/>
      <c r="CF277" s="9"/>
      <c r="CG277" s="9"/>
      <c r="CH277" s="9"/>
      <c r="CI277" s="9"/>
      <c r="CJ277" s="9"/>
      <c r="CK277" s="9"/>
      <c r="CL277" s="9"/>
      <c r="CM277" s="9"/>
      <c r="CN277" s="9"/>
      <c r="CO277" s="9"/>
      <c r="CP277" s="9"/>
      <c r="CQ277" s="9"/>
    </row>
    <row r="278" spans="1:95" ht="16.5" customHeight="1">
      <c r="A278" s="12"/>
      <c r="B278" s="12"/>
      <c r="C278" s="12"/>
      <c r="D278" s="12"/>
      <c r="E278" s="12"/>
      <c r="F278" s="12"/>
      <c r="G278" s="9"/>
      <c r="H278" s="11"/>
      <c r="I278" s="11"/>
      <c r="J278" s="10"/>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c r="AJ278" s="9"/>
      <c r="AK278" s="9"/>
      <c r="AL278" s="9"/>
      <c r="AM278" s="9"/>
      <c r="AN278" s="9"/>
      <c r="AO278" s="9"/>
      <c r="AP278" s="9"/>
      <c r="AQ278" s="9"/>
      <c r="AR278" s="9"/>
      <c r="AS278" s="9"/>
      <c r="AT278" s="9"/>
      <c r="AU278" s="9"/>
      <c r="AV278" s="9"/>
      <c r="AW278" s="9"/>
      <c r="AX278" s="9"/>
      <c r="AY278" s="9"/>
      <c r="AZ278" s="9"/>
      <c r="BA278" s="9"/>
      <c r="BB278" s="9"/>
      <c r="BC278" s="9"/>
      <c r="BD278" s="9"/>
      <c r="BE278" s="9"/>
      <c r="BF278" s="9"/>
      <c r="BG278" s="9"/>
      <c r="BH278" s="9"/>
      <c r="BI278" s="9"/>
      <c r="BJ278" s="9"/>
      <c r="BK278" s="9"/>
      <c r="BL278" s="9"/>
      <c r="BM278" s="9"/>
      <c r="BN278" s="9"/>
      <c r="BO278" s="9"/>
      <c r="BP278" s="9"/>
      <c r="BQ278" s="9"/>
      <c r="BR278" s="9"/>
      <c r="BS278" s="9"/>
      <c r="BT278" s="9"/>
      <c r="BU278" s="9"/>
      <c r="BV278" s="9"/>
      <c r="BW278" s="9"/>
      <c r="BX278" s="9"/>
      <c r="BY278" s="9"/>
      <c r="BZ278" s="9"/>
      <c r="CA278" s="9"/>
      <c r="CB278" s="9"/>
      <c r="CC278" s="9"/>
      <c r="CD278" s="9"/>
      <c r="CE278" s="9"/>
      <c r="CF278" s="9"/>
      <c r="CG278" s="9"/>
      <c r="CH278" s="9"/>
      <c r="CI278" s="9"/>
      <c r="CJ278" s="9"/>
      <c r="CK278" s="9"/>
      <c r="CL278" s="9"/>
      <c r="CM278" s="9"/>
      <c r="CN278" s="9"/>
      <c r="CO278" s="9"/>
      <c r="CP278" s="9"/>
      <c r="CQ278" s="9"/>
    </row>
    <row r="279" spans="1:95" ht="16.5" customHeight="1">
      <c r="A279" s="12"/>
      <c r="B279" s="12"/>
      <c r="C279" s="12"/>
      <c r="D279" s="12"/>
      <c r="E279" s="12"/>
      <c r="F279" s="12"/>
      <c r="G279" s="9"/>
      <c r="H279" s="11"/>
      <c r="I279" s="11"/>
      <c r="J279" s="10"/>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c r="AJ279" s="9"/>
      <c r="AK279" s="9"/>
      <c r="AL279" s="9"/>
      <c r="AM279" s="9"/>
      <c r="AN279" s="9"/>
      <c r="AO279" s="9"/>
      <c r="AP279" s="9"/>
      <c r="AQ279" s="9"/>
      <c r="AR279" s="9"/>
      <c r="AS279" s="9"/>
      <c r="AT279" s="9"/>
      <c r="AU279" s="9"/>
      <c r="AV279" s="9"/>
      <c r="AW279" s="9"/>
      <c r="AX279" s="9"/>
      <c r="AY279" s="9"/>
      <c r="AZ279" s="9"/>
      <c r="BA279" s="9"/>
      <c r="BB279" s="9"/>
      <c r="BC279" s="9"/>
      <c r="BD279" s="9"/>
      <c r="BE279" s="9"/>
      <c r="BF279" s="9"/>
      <c r="BG279" s="9"/>
      <c r="BH279" s="9"/>
      <c r="BI279" s="9"/>
      <c r="BJ279" s="9"/>
      <c r="BK279" s="9"/>
      <c r="BL279" s="9"/>
      <c r="BM279" s="9"/>
      <c r="BN279" s="9"/>
      <c r="BO279" s="9"/>
      <c r="BP279" s="9"/>
      <c r="BQ279" s="9"/>
      <c r="BR279" s="9"/>
      <c r="BS279" s="9"/>
      <c r="BT279" s="9"/>
      <c r="BU279" s="9"/>
      <c r="BV279" s="9"/>
      <c r="BW279" s="9"/>
      <c r="BX279" s="9"/>
      <c r="BY279" s="9"/>
      <c r="BZ279" s="9"/>
      <c r="CA279" s="9"/>
      <c r="CB279" s="9"/>
      <c r="CC279" s="9"/>
      <c r="CD279" s="9"/>
      <c r="CE279" s="9"/>
      <c r="CF279" s="9"/>
      <c r="CG279" s="9"/>
      <c r="CH279" s="9"/>
      <c r="CI279" s="9"/>
      <c r="CJ279" s="9"/>
      <c r="CK279" s="9"/>
      <c r="CL279" s="9"/>
      <c r="CM279" s="9"/>
      <c r="CN279" s="9"/>
      <c r="CO279" s="9"/>
      <c r="CP279" s="9"/>
      <c r="CQ279" s="9"/>
    </row>
    <row r="280" spans="1:95" ht="16.5" customHeight="1">
      <c r="A280" s="12"/>
      <c r="B280" s="12"/>
      <c r="C280" s="12"/>
      <c r="D280" s="12"/>
      <c r="E280" s="12"/>
      <c r="F280" s="12"/>
      <c r="G280" s="9"/>
      <c r="H280" s="11"/>
      <c r="I280" s="11"/>
      <c r="J280" s="10"/>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c r="AK280" s="9"/>
      <c r="AL280" s="9"/>
      <c r="AM280" s="9"/>
      <c r="AN280" s="9"/>
      <c r="AO280" s="9"/>
      <c r="AP280" s="9"/>
      <c r="AQ280" s="9"/>
      <c r="AR280" s="9"/>
      <c r="AS280" s="9"/>
      <c r="AT280" s="9"/>
      <c r="AU280" s="9"/>
      <c r="AV280" s="9"/>
      <c r="AW280" s="9"/>
      <c r="AX280" s="9"/>
      <c r="AY280" s="9"/>
      <c r="AZ280" s="9"/>
      <c r="BA280" s="9"/>
      <c r="BB280" s="9"/>
      <c r="BC280" s="9"/>
      <c r="BD280" s="9"/>
      <c r="BE280" s="9"/>
      <c r="BF280" s="9"/>
      <c r="BG280" s="9"/>
      <c r="BH280" s="9"/>
      <c r="BI280" s="9"/>
      <c r="BJ280" s="9"/>
      <c r="BK280" s="9"/>
      <c r="BL280" s="9"/>
      <c r="BM280" s="9"/>
      <c r="BN280" s="9"/>
      <c r="BO280" s="9"/>
      <c r="BP280" s="9"/>
      <c r="BQ280" s="9"/>
      <c r="BR280" s="9"/>
      <c r="BS280" s="9"/>
      <c r="BT280" s="9"/>
      <c r="BU280" s="9"/>
      <c r="BV280" s="9"/>
      <c r="BW280" s="9"/>
      <c r="BX280" s="9"/>
      <c r="BY280" s="9"/>
      <c r="BZ280" s="9"/>
      <c r="CA280" s="9"/>
      <c r="CB280" s="9"/>
      <c r="CC280" s="9"/>
      <c r="CD280" s="9"/>
      <c r="CE280" s="9"/>
      <c r="CF280" s="9"/>
      <c r="CG280" s="9"/>
      <c r="CH280" s="9"/>
      <c r="CI280" s="9"/>
      <c r="CJ280" s="9"/>
      <c r="CK280" s="9"/>
      <c r="CL280" s="9"/>
      <c r="CM280" s="9"/>
      <c r="CN280" s="9"/>
      <c r="CO280" s="9"/>
      <c r="CP280" s="9"/>
      <c r="CQ280" s="9"/>
    </row>
    <row r="281" spans="1:95" ht="16.5" customHeight="1">
      <c r="A281" s="12"/>
      <c r="B281" s="12"/>
      <c r="C281" s="12"/>
      <c r="D281" s="12"/>
      <c r="E281" s="12"/>
      <c r="F281" s="12"/>
      <c r="G281" s="9"/>
      <c r="H281" s="11"/>
      <c r="I281" s="11"/>
      <c r="J281" s="10"/>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c r="AJ281" s="9"/>
      <c r="AK281" s="9"/>
      <c r="AL281" s="9"/>
      <c r="AM281" s="9"/>
      <c r="AN281" s="9"/>
      <c r="AO281" s="9"/>
      <c r="AP281" s="9"/>
      <c r="AQ281" s="9"/>
      <c r="AR281" s="9"/>
      <c r="AS281" s="9"/>
      <c r="AT281" s="9"/>
      <c r="AU281" s="9"/>
      <c r="AV281" s="9"/>
      <c r="AW281" s="9"/>
      <c r="AX281" s="9"/>
      <c r="AY281" s="9"/>
      <c r="AZ281" s="9"/>
      <c r="BA281" s="9"/>
      <c r="BB281" s="9"/>
      <c r="BC281" s="9"/>
      <c r="BD281" s="9"/>
      <c r="BE281" s="9"/>
      <c r="BF281" s="9"/>
      <c r="BG281" s="9"/>
      <c r="BH281" s="9"/>
      <c r="BI281" s="9"/>
      <c r="BJ281" s="9"/>
      <c r="BK281" s="9"/>
      <c r="BL281" s="9"/>
      <c r="BM281" s="9"/>
      <c r="BN281" s="9"/>
      <c r="BO281" s="9"/>
      <c r="BP281" s="9"/>
      <c r="BQ281" s="9"/>
      <c r="BR281" s="9"/>
      <c r="BS281" s="9"/>
      <c r="BT281" s="9"/>
      <c r="BU281" s="9"/>
      <c r="BV281" s="9"/>
      <c r="BW281" s="9"/>
      <c r="BX281" s="9"/>
      <c r="BY281" s="9"/>
      <c r="BZ281" s="9"/>
      <c r="CA281" s="9"/>
      <c r="CB281" s="9"/>
      <c r="CC281" s="9"/>
      <c r="CD281" s="9"/>
      <c r="CE281" s="9"/>
      <c r="CF281" s="9"/>
      <c r="CG281" s="9"/>
      <c r="CH281" s="9"/>
      <c r="CI281" s="9"/>
      <c r="CJ281" s="9"/>
      <c r="CK281" s="9"/>
      <c r="CL281" s="9"/>
      <c r="CM281" s="9"/>
      <c r="CN281" s="9"/>
      <c r="CO281" s="9"/>
      <c r="CP281" s="9"/>
      <c r="CQ281" s="9"/>
    </row>
    <row r="282" spans="1:95" ht="16.5" customHeight="1">
      <c r="A282" s="12"/>
      <c r="B282" s="12"/>
      <c r="C282" s="12"/>
      <c r="D282" s="12"/>
      <c r="E282" s="12"/>
      <c r="F282" s="12"/>
      <c r="G282" s="9"/>
      <c r="H282" s="11"/>
      <c r="I282" s="11"/>
      <c r="J282" s="10"/>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c r="AJ282" s="9"/>
      <c r="AK282" s="9"/>
      <c r="AL282" s="9"/>
      <c r="AM282" s="9"/>
      <c r="AN282" s="9"/>
      <c r="AO282" s="9"/>
      <c r="AP282" s="9"/>
      <c r="AQ282" s="9"/>
      <c r="AR282" s="9"/>
      <c r="AS282" s="9"/>
      <c r="AT282" s="9"/>
      <c r="AU282" s="9"/>
      <c r="AV282" s="9"/>
      <c r="AW282" s="9"/>
      <c r="AX282" s="9"/>
      <c r="AY282" s="9"/>
      <c r="AZ282" s="9"/>
      <c r="BA282" s="9"/>
      <c r="BB282" s="9"/>
      <c r="BC282" s="9"/>
      <c r="BD282" s="9"/>
      <c r="BE282" s="9"/>
      <c r="BF282" s="9"/>
      <c r="BG282" s="9"/>
      <c r="BH282" s="9"/>
      <c r="BI282" s="9"/>
      <c r="BJ282" s="9"/>
      <c r="BK282" s="9"/>
      <c r="BL282" s="9"/>
      <c r="BM282" s="9"/>
      <c r="BN282" s="9"/>
      <c r="BO282" s="9"/>
      <c r="BP282" s="9"/>
      <c r="BQ282" s="9"/>
      <c r="BR282" s="9"/>
      <c r="BS282" s="9"/>
      <c r="BT282" s="9"/>
      <c r="BU282" s="9"/>
      <c r="BV282" s="9"/>
      <c r="BW282" s="9"/>
      <c r="BX282" s="9"/>
      <c r="BY282" s="9"/>
      <c r="BZ282" s="9"/>
      <c r="CA282" s="9"/>
      <c r="CB282" s="9"/>
      <c r="CC282" s="9"/>
      <c r="CD282" s="9"/>
      <c r="CE282" s="9"/>
      <c r="CF282" s="9"/>
      <c r="CG282" s="9"/>
      <c r="CH282" s="9"/>
      <c r="CI282" s="9"/>
      <c r="CJ282" s="9"/>
      <c r="CK282" s="9"/>
      <c r="CL282" s="9"/>
      <c r="CM282" s="9"/>
      <c r="CN282" s="9"/>
      <c r="CO282" s="9"/>
      <c r="CP282" s="9"/>
      <c r="CQ282" s="9"/>
    </row>
    <row r="283" spans="1:95" ht="16.5" customHeight="1">
      <c r="A283" s="12"/>
      <c r="B283" s="12"/>
      <c r="C283" s="12"/>
      <c r="D283" s="12"/>
      <c r="E283" s="12"/>
      <c r="F283" s="12"/>
      <c r="G283" s="9"/>
      <c r="H283" s="11"/>
      <c r="I283" s="11"/>
      <c r="J283" s="10"/>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row>
    <row r="284" spans="1:95" ht="16.5" customHeight="1">
      <c r="A284" s="12"/>
      <c r="B284" s="12"/>
      <c r="C284" s="12"/>
      <c r="D284" s="12"/>
      <c r="E284" s="12"/>
      <c r="F284" s="12"/>
      <c r="G284" s="9"/>
      <c r="H284" s="11"/>
      <c r="I284" s="11"/>
      <c r="J284" s="10"/>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c r="AJ284" s="9"/>
      <c r="AK284" s="9"/>
      <c r="AL284" s="9"/>
      <c r="AM284" s="9"/>
      <c r="AN284" s="9"/>
      <c r="AO284" s="9"/>
      <c r="AP284" s="9"/>
      <c r="AQ284" s="9"/>
      <c r="AR284" s="9"/>
      <c r="AS284" s="9"/>
      <c r="AT284" s="9"/>
      <c r="AU284" s="9"/>
      <c r="AV284" s="9"/>
      <c r="AW284" s="9"/>
      <c r="AX284" s="9"/>
      <c r="AY284" s="9"/>
      <c r="AZ284" s="9"/>
      <c r="BA284" s="9"/>
      <c r="BB284" s="9"/>
      <c r="BC284" s="9"/>
      <c r="BD284" s="9"/>
      <c r="BE284" s="9"/>
      <c r="BF284" s="9"/>
      <c r="BG284" s="9"/>
      <c r="BH284" s="9"/>
      <c r="BI284" s="9"/>
      <c r="BJ284" s="9"/>
      <c r="BK284" s="9"/>
      <c r="BL284" s="9"/>
      <c r="BM284" s="9"/>
      <c r="BN284" s="9"/>
      <c r="BO284" s="9"/>
      <c r="BP284" s="9"/>
      <c r="BQ284" s="9"/>
      <c r="BR284" s="9"/>
      <c r="BS284" s="9"/>
      <c r="BT284" s="9"/>
      <c r="BU284" s="9"/>
      <c r="BV284" s="9"/>
      <c r="BW284" s="9"/>
      <c r="BX284" s="9"/>
      <c r="BY284" s="9"/>
      <c r="BZ284" s="9"/>
      <c r="CA284" s="9"/>
      <c r="CB284" s="9"/>
      <c r="CC284" s="9"/>
      <c r="CD284" s="9"/>
      <c r="CE284" s="9"/>
      <c r="CF284" s="9"/>
      <c r="CG284" s="9"/>
      <c r="CH284" s="9"/>
      <c r="CI284" s="9"/>
      <c r="CJ284" s="9"/>
      <c r="CK284" s="9"/>
      <c r="CL284" s="9"/>
      <c r="CM284" s="9"/>
      <c r="CN284" s="9"/>
      <c r="CO284" s="9"/>
      <c r="CP284" s="9"/>
      <c r="CQ284" s="9"/>
    </row>
    <row r="285" spans="1:95" ht="16.5" customHeight="1">
      <c r="A285" s="12"/>
      <c r="B285" s="12"/>
      <c r="C285" s="12"/>
      <c r="D285" s="12"/>
      <c r="E285" s="12"/>
      <c r="F285" s="12"/>
      <c r="G285" s="9"/>
      <c r="H285" s="11"/>
      <c r="I285" s="11"/>
      <c r="J285" s="10"/>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c r="AJ285" s="9"/>
      <c r="AK285" s="9"/>
      <c r="AL285" s="9"/>
      <c r="AM285" s="9"/>
      <c r="AN285" s="9"/>
      <c r="AO285" s="9"/>
      <c r="AP285" s="9"/>
      <c r="AQ285" s="9"/>
      <c r="AR285" s="9"/>
      <c r="AS285" s="9"/>
      <c r="AT285" s="9"/>
      <c r="AU285" s="9"/>
      <c r="AV285" s="9"/>
      <c r="AW285" s="9"/>
      <c r="AX285" s="9"/>
      <c r="AY285" s="9"/>
      <c r="AZ285" s="9"/>
      <c r="BA285" s="9"/>
      <c r="BB285" s="9"/>
      <c r="BC285" s="9"/>
      <c r="BD285" s="9"/>
      <c r="BE285" s="9"/>
      <c r="BF285" s="9"/>
      <c r="BG285" s="9"/>
      <c r="BH285" s="9"/>
      <c r="BI285" s="9"/>
      <c r="BJ285" s="9"/>
      <c r="BK285" s="9"/>
      <c r="BL285" s="9"/>
      <c r="BM285" s="9"/>
      <c r="BN285" s="9"/>
      <c r="BO285" s="9"/>
      <c r="BP285" s="9"/>
      <c r="BQ285" s="9"/>
      <c r="BR285" s="9"/>
      <c r="BS285" s="9"/>
      <c r="BT285" s="9"/>
      <c r="BU285" s="9"/>
      <c r="BV285" s="9"/>
      <c r="BW285" s="9"/>
      <c r="BX285" s="9"/>
      <c r="BY285" s="9"/>
      <c r="BZ285" s="9"/>
      <c r="CA285" s="9"/>
      <c r="CB285" s="9"/>
      <c r="CC285" s="9"/>
      <c r="CD285" s="9"/>
      <c r="CE285" s="9"/>
      <c r="CF285" s="9"/>
      <c r="CG285" s="9"/>
      <c r="CH285" s="9"/>
      <c r="CI285" s="9"/>
      <c r="CJ285" s="9"/>
      <c r="CK285" s="9"/>
      <c r="CL285" s="9"/>
      <c r="CM285" s="9"/>
      <c r="CN285" s="9"/>
      <c r="CO285" s="9"/>
      <c r="CP285" s="9"/>
      <c r="CQ285" s="9"/>
    </row>
    <row r="286" spans="1:95" ht="16.5" customHeight="1">
      <c r="A286" s="12"/>
      <c r="B286" s="12"/>
      <c r="C286" s="12"/>
      <c r="D286" s="12"/>
      <c r="E286" s="12"/>
      <c r="F286" s="12"/>
      <c r="G286" s="9"/>
      <c r="H286" s="11"/>
      <c r="I286" s="11"/>
      <c r="J286" s="10"/>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c r="AJ286" s="9"/>
      <c r="AK286" s="9"/>
      <c r="AL286" s="9"/>
      <c r="AM286" s="9"/>
      <c r="AN286" s="9"/>
      <c r="AO286" s="9"/>
      <c r="AP286" s="9"/>
      <c r="AQ286" s="9"/>
      <c r="AR286" s="9"/>
      <c r="AS286" s="9"/>
      <c r="AT286" s="9"/>
      <c r="AU286" s="9"/>
      <c r="AV286" s="9"/>
      <c r="AW286" s="9"/>
      <c r="AX286" s="9"/>
      <c r="AY286" s="9"/>
      <c r="AZ286" s="9"/>
      <c r="BA286" s="9"/>
      <c r="BB286" s="9"/>
      <c r="BC286" s="9"/>
      <c r="BD286" s="9"/>
      <c r="BE286" s="9"/>
      <c r="BF286" s="9"/>
      <c r="BG286" s="9"/>
      <c r="BH286" s="9"/>
      <c r="BI286" s="9"/>
      <c r="BJ286" s="9"/>
      <c r="BK286" s="9"/>
      <c r="BL286" s="9"/>
      <c r="BM286" s="9"/>
      <c r="BN286" s="9"/>
      <c r="BO286" s="9"/>
      <c r="BP286" s="9"/>
      <c r="BQ286" s="9"/>
      <c r="BR286" s="9"/>
      <c r="BS286" s="9"/>
      <c r="BT286" s="9"/>
      <c r="BU286" s="9"/>
      <c r="BV286" s="9"/>
      <c r="BW286" s="9"/>
      <c r="BX286" s="9"/>
      <c r="BY286" s="9"/>
      <c r="BZ286" s="9"/>
      <c r="CA286" s="9"/>
      <c r="CB286" s="9"/>
      <c r="CC286" s="9"/>
      <c r="CD286" s="9"/>
      <c r="CE286" s="9"/>
      <c r="CF286" s="9"/>
      <c r="CG286" s="9"/>
      <c r="CH286" s="9"/>
      <c r="CI286" s="9"/>
      <c r="CJ286" s="9"/>
      <c r="CK286" s="9"/>
      <c r="CL286" s="9"/>
      <c r="CM286" s="9"/>
      <c r="CN286" s="9"/>
      <c r="CO286" s="9"/>
      <c r="CP286" s="9"/>
      <c r="CQ286" s="9"/>
    </row>
    <row r="287" spans="1:95" ht="16.5" customHeight="1">
      <c r="A287" s="12"/>
      <c r="B287" s="12"/>
      <c r="C287" s="12"/>
      <c r="D287" s="12"/>
      <c r="E287" s="12"/>
      <c r="F287" s="12"/>
      <c r="G287" s="9"/>
      <c r="H287" s="11"/>
      <c r="I287" s="11"/>
      <c r="J287" s="10"/>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c r="AJ287" s="9"/>
      <c r="AK287" s="9"/>
      <c r="AL287" s="9"/>
      <c r="AM287" s="9"/>
      <c r="AN287" s="9"/>
      <c r="AO287" s="9"/>
      <c r="AP287" s="9"/>
      <c r="AQ287" s="9"/>
      <c r="AR287" s="9"/>
      <c r="AS287" s="9"/>
      <c r="AT287" s="9"/>
      <c r="AU287" s="9"/>
      <c r="AV287" s="9"/>
      <c r="AW287" s="9"/>
      <c r="AX287" s="9"/>
      <c r="AY287" s="9"/>
      <c r="AZ287" s="9"/>
      <c r="BA287" s="9"/>
      <c r="BB287" s="9"/>
      <c r="BC287" s="9"/>
      <c r="BD287" s="9"/>
      <c r="BE287" s="9"/>
      <c r="BF287" s="9"/>
      <c r="BG287" s="9"/>
      <c r="BH287" s="9"/>
      <c r="BI287" s="9"/>
      <c r="BJ287" s="9"/>
      <c r="BK287" s="9"/>
      <c r="BL287" s="9"/>
      <c r="BM287" s="9"/>
      <c r="BN287" s="9"/>
      <c r="BO287" s="9"/>
      <c r="BP287" s="9"/>
      <c r="BQ287" s="9"/>
      <c r="BR287" s="9"/>
      <c r="BS287" s="9"/>
      <c r="BT287" s="9"/>
      <c r="BU287" s="9"/>
      <c r="BV287" s="9"/>
      <c r="BW287" s="9"/>
      <c r="BX287" s="9"/>
      <c r="BY287" s="9"/>
      <c r="BZ287" s="9"/>
      <c r="CA287" s="9"/>
      <c r="CB287" s="9"/>
      <c r="CC287" s="9"/>
      <c r="CD287" s="9"/>
      <c r="CE287" s="9"/>
      <c r="CF287" s="9"/>
      <c r="CG287" s="9"/>
      <c r="CH287" s="9"/>
      <c r="CI287" s="9"/>
      <c r="CJ287" s="9"/>
      <c r="CK287" s="9"/>
      <c r="CL287" s="9"/>
      <c r="CM287" s="9"/>
      <c r="CN287" s="9"/>
      <c r="CO287" s="9"/>
      <c r="CP287" s="9"/>
      <c r="CQ287" s="9"/>
    </row>
    <row r="288" spans="1:95" ht="16.5" customHeight="1">
      <c r="A288" s="12"/>
      <c r="B288" s="12"/>
      <c r="C288" s="12"/>
      <c r="D288" s="12"/>
      <c r="E288" s="12"/>
      <c r="F288" s="12"/>
      <c r="G288" s="9"/>
      <c r="H288" s="11"/>
      <c r="I288" s="11"/>
      <c r="J288" s="10"/>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9"/>
      <c r="BT288" s="9"/>
      <c r="BU288" s="9"/>
      <c r="BV288" s="9"/>
      <c r="BW288" s="9"/>
      <c r="BX288" s="9"/>
      <c r="BY288" s="9"/>
      <c r="BZ288" s="9"/>
      <c r="CA288" s="9"/>
      <c r="CB288" s="9"/>
      <c r="CC288" s="9"/>
      <c r="CD288" s="9"/>
      <c r="CE288" s="9"/>
      <c r="CF288" s="9"/>
      <c r="CG288" s="9"/>
      <c r="CH288" s="9"/>
      <c r="CI288" s="9"/>
      <c r="CJ288" s="9"/>
      <c r="CK288" s="9"/>
      <c r="CL288" s="9"/>
      <c r="CM288" s="9"/>
      <c r="CN288" s="9"/>
      <c r="CO288" s="9"/>
      <c r="CP288" s="9"/>
      <c r="CQ288" s="9"/>
    </row>
    <row r="289" spans="1:95" ht="16.5" customHeight="1">
      <c r="A289" s="12"/>
      <c r="B289" s="12"/>
      <c r="C289" s="12"/>
      <c r="D289" s="12"/>
      <c r="E289" s="12"/>
      <c r="F289" s="12"/>
      <c r="G289" s="9"/>
      <c r="H289" s="11"/>
      <c r="I289" s="11"/>
      <c r="J289" s="10"/>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c r="AJ289" s="9"/>
      <c r="AK289" s="9"/>
      <c r="AL289" s="9"/>
      <c r="AM289" s="9"/>
      <c r="AN289" s="9"/>
      <c r="AO289" s="9"/>
      <c r="AP289" s="9"/>
      <c r="AQ289" s="9"/>
      <c r="AR289" s="9"/>
      <c r="AS289" s="9"/>
      <c r="AT289" s="9"/>
      <c r="AU289" s="9"/>
      <c r="AV289" s="9"/>
      <c r="AW289" s="9"/>
      <c r="AX289" s="9"/>
      <c r="AY289" s="9"/>
      <c r="AZ289" s="9"/>
      <c r="BA289" s="9"/>
      <c r="BB289" s="9"/>
      <c r="BC289" s="9"/>
      <c r="BD289" s="9"/>
      <c r="BE289" s="9"/>
      <c r="BF289" s="9"/>
      <c r="BG289" s="9"/>
      <c r="BH289" s="9"/>
      <c r="BI289" s="9"/>
      <c r="BJ289" s="9"/>
      <c r="BK289" s="9"/>
      <c r="BL289" s="9"/>
      <c r="BM289" s="9"/>
      <c r="BN289" s="9"/>
      <c r="BO289" s="9"/>
      <c r="BP289" s="9"/>
      <c r="BQ289" s="9"/>
      <c r="BR289" s="9"/>
      <c r="BS289" s="9"/>
      <c r="BT289" s="9"/>
      <c r="BU289" s="9"/>
      <c r="BV289" s="9"/>
      <c r="BW289" s="9"/>
      <c r="BX289" s="9"/>
      <c r="BY289" s="9"/>
      <c r="BZ289" s="9"/>
      <c r="CA289" s="9"/>
      <c r="CB289" s="9"/>
      <c r="CC289" s="9"/>
      <c r="CD289" s="9"/>
      <c r="CE289" s="9"/>
      <c r="CF289" s="9"/>
      <c r="CG289" s="9"/>
      <c r="CH289" s="9"/>
      <c r="CI289" s="9"/>
      <c r="CJ289" s="9"/>
      <c r="CK289" s="9"/>
      <c r="CL289" s="9"/>
      <c r="CM289" s="9"/>
      <c r="CN289" s="9"/>
      <c r="CO289" s="9"/>
      <c r="CP289" s="9"/>
      <c r="CQ289" s="9"/>
    </row>
    <row r="290" spans="1:95" ht="16.5" customHeight="1">
      <c r="A290" s="12"/>
      <c r="B290" s="12"/>
      <c r="C290" s="12"/>
      <c r="D290" s="12"/>
      <c r="E290" s="12"/>
      <c r="F290" s="12"/>
      <c r="G290" s="9"/>
      <c r="H290" s="11"/>
      <c r="I290" s="11"/>
      <c r="J290" s="10"/>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c r="AJ290" s="9"/>
      <c r="AK290" s="9"/>
      <c r="AL290" s="9"/>
      <c r="AM290" s="9"/>
      <c r="AN290" s="9"/>
      <c r="AO290" s="9"/>
      <c r="AP290" s="9"/>
      <c r="AQ290" s="9"/>
      <c r="AR290" s="9"/>
      <c r="AS290" s="9"/>
      <c r="AT290" s="9"/>
      <c r="AU290" s="9"/>
      <c r="AV290" s="9"/>
      <c r="AW290" s="9"/>
      <c r="AX290" s="9"/>
      <c r="AY290" s="9"/>
      <c r="AZ290" s="9"/>
      <c r="BA290" s="9"/>
      <c r="BB290" s="9"/>
      <c r="BC290" s="9"/>
      <c r="BD290" s="9"/>
      <c r="BE290" s="9"/>
      <c r="BF290" s="9"/>
      <c r="BG290" s="9"/>
      <c r="BH290" s="9"/>
      <c r="BI290" s="9"/>
      <c r="BJ290" s="9"/>
      <c r="BK290" s="9"/>
      <c r="BL290" s="9"/>
      <c r="BM290" s="9"/>
      <c r="BN290" s="9"/>
      <c r="BO290" s="9"/>
      <c r="BP290" s="9"/>
      <c r="BQ290" s="9"/>
      <c r="BR290" s="9"/>
      <c r="BS290" s="9"/>
      <c r="BT290" s="9"/>
      <c r="BU290" s="9"/>
      <c r="BV290" s="9"/>
      <c r="BW290" s="9"/>
      <c r="BX290" s="9"/>
      <c r="BY290" s="9"/>
      <c r="BZ290" s="9"/>
      <c r="CA290" s="9"/>
      <c r="CB290" s="9"/>
      <c r="CC290" s="9"/>
      <c r="CD290" s="9"/>
      <c r="CE290" s="9"/>
      <c r="CF290" s="9"/>
      <c r="CG290" s="9"/>
      <c r="CH290" s="9"/>
      <c r="CI290" s="9"/>
      <c r="CJ290" s="9"/>
      <c r="CK290" s="9"/>
      <c r="CL290" s="9"/>
      <c r="CM290" s="9"/>
      <c r="CN290" s="9"/>
      <c r="CO290" s="9"/>
      <c r="CP290" s="9"/>
      <c r="CQ290" s="9"/>
    </row>
    <row r="291" spans="1:95" ht="16.5" customHeight="1">
      <c r="A291" s="12"/>
      <c r="B291" s="12"/>
      <c r="C291" s="12"/>
      <c r="D291" s="12"/>
      <c r="E291" s="12"/>
      <c r="F291" s="12"/>
      <c r="G291" s="9"/>
      <c r="H291" s="11"/>
      <c r="I291" s="11"/>
      <c r="J291" s="10"/>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c r="AJ291" s="9"/>
      <c r="AK291" s="9"/>
      <c r="AL291" s="9"/>
      <c r="AM291" s="9"/>
      <c r="AN291" s="9"/>
      <c r="AO291" s="9"/>
      <c r="AP291" s="9"/>
      <c r="AQ291" s="9"/>
      <c r="AR291" s="9"/>
      <c r="AS291" s="9"/>
      <c r="AT291" s="9"/>
      <c r="AU291" s="9"/>
      <c r="AV291" s="9"/>
      <c r="AW291" s="9"/>
      <c r="AX291" s="9"/>
      <c r="AY291" s="9"/>
      <c r="AZ291" s="9"/>
      <c r="BA291" s="9"/>
      <c r="BB291" s="9"/>
      <c r="BC291" s="9"/>
      <c r="BD291" s="9"/>
      <c r="BE291" s="9"/>
      <c r="BF291" s="9"/>
      <c r="BG291" s="9"/>
      <c r="BH291" s="9"/>
      <c r="BI291" s="9"/>
      <c r="BJ291" s="9"/>
      <c r="BK291" s="9"/>
      <c r="BL291" s="9"/>
      <c r="BM291" s="9"/>
      <c r="BN291" s="9"/>
      <c r="BO291" s="9"/>
      <c r="BP291" s="9"/>
      <c r="BQ291" s="9"/>
      <c r="BR291" s="9"/>
      <c r="BS291" s="9"/>
      <c r="BT291" s="9"/>
      <c r="BU291" s="9"/>
      <c r="BV291" s="9"/>
      <c r="BW291" s="9"/>
      <c r="BX291" s="9"/>
      <c r="BY291" s="9"/>
      <c r="BZ291" s="9"/>
      <c r="CA291" s="9"/>
      <c r="CB291" s="9"/>
      <c r="CC291" s="9"/>
      <c r="CD291" s="9"/>
      <c r="CE291" s="9"/>
      <c r="CF291" s="9"/>
      <c r="CG291" s="9"/>
      <c r="CH291" s="9"/>
      <c r="CI291" s="9"/>
      <c r="CJ291" s="9"/>
      <c r="CK291" s="9"/>
      <c r="CL291" s="9"/>
      <c r="CM291" s="9"/>
      <c r="CN291" s="9"/>
      <c r="CO291" s="9"/>
      <c r="CP291" s="9"/>
      <c r="CQ291" s="9"/>
    </row>
    <row r="292" spans="1:95" ht="16.5" customHeight="1">
      <c r="A292" s="12"/>
      <c r="B292" s="12"/>
      <c r="C292" s="12"/>
      <c r="D292" s="12"/>
      <c r="E292" s="12"/>
      <c r="F292" s="12"/>
      <c r="G292" s="9"/>
      <c r="H292" s="11"/>
      <c r="I292" s="11"/>
      <c r="J292" s="10"/>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c r="AJ292" s="9"/>
      <c r="AK292" s="9"/>
      <c r="AL292" s="9"/>
      <c r="AM292" s="9"/>
      <c r="AN292" s="9"/>
      <c r="AO292" s="9"/>
      <c r="AP292" s="9"/>
      <c r="AQ292" s="9"/>
      <c r="AR292" s="9"/>
      <c r="AS292" s="9"/>
      <c r="AT292" s="9"/>
      <c r="AU292" s="9"/>
      <c r="AV292" s="9"/>
      <c r="AW292" s="9"/>
      <c r="AX292" s="9"/>
      <c r="AY292" s="9"/>
      <c r="AZ292" s="9"/>
      <c r="BA292" s="9"/>
      <c r="BB292" s="9"/>
      <c r="BC292" s="9"/>
      <c r="BD292" s="9"/>
      <c r="BE292" s="9"/>
      <c r="BF292" s="9"/>
      <c r="BG292" s="9"/>
      <c r="BH292" s="9"/>
      <c r="BI292" s="9"/>
      <c r="BJ292" s="9"/>
      <c r="BK292" s="9"/>
      <c r="BL292" s="9"/>
      <c r="BM292" s="9"/>
      <c r="BN292" s="9"/>
      <c r="BO292" s="9"/>
      <c r="BP292" s="9"/>
      <c r="BQ292" s="9"/>
      <c r="BR292" s="9"/>
      <c r="BS292" s="9"/>
      <c r="BT292" s="9"/>
      <c r="BU292" s="9"/>
      <c r="BV292" s="9"/>
      <c r="BW292" s="9"/>
      <c r="BX292" s="9"/>
      <c r="BY292" s="9"/>
      <c r="BZ292" s="9"/>
      <c r="CA292" s="9"/>
      <c r="CB292" s="9"/>
      <c r="CC292" s="9"/>
      <c r="CD292" s="9"/>
      <c r="CE292" s="9"/>
      <c r="CF292" s="9"/>
      <c r="CG292" s="9"/>
      <c r="CH292" s="9"/>
      <c r="CI292" s="9"/>
      <c r="CJ292" s="9"/>
      <c r="CK292" s="9"/>
      <c r="CL292" s="9"/>
      <c r="CM292" s="9"/>
      <c r="CN292" s="9"/>
      <c r="CO292" s="9"/>
      <c r="CP292" s="9"/>
      <c r="CQ292" s="9"/>
    </row>
    <row r="293" spans="1:95" ht="16.5" customHeight="1">
      <c r="A293" s="12"/>
      <c r="B293" s="12"/>
      <c r="C293" s="12"/>
      <c r="D293" s="12"/>
      <c r="E293" s="12"/>
      <c r="F293" s="12"/>
      <c r="G293" s="9"/>
      <c r="H293" s="11"/>
      <c r="I293" s="11"/>
      <c r="J293" s="10"/>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c r="AJ293" s="9"/>
      <c r="AK293" s="9"/>
      <c r="AL293" s="9"/>
      <c r="AM293" s="9"/>
      <c r="AN293" s="9"/>
      <c r="AO293" s="9"/>
      <c r="AP293" s="9"/>
      <c r="AQ293" s="9"/>
      <c r="AR293" s="9"/>
      <c r="AS293" s="9"/>
      <c r="AT293" s="9"/>
      <c r="AU293" s="9"/>
      <c r="AV293" s="9"/>
      <c r="AW293" s="9"/>
      <c r="AX293" s="9"/>
      <c r="AY293" s="9"/>
      <c r="AZ293" s="9"/>
      <c r="BA293" s="9"/>
      <c r="BB293" s="9"/>
      <c r="BC293" s="9"/>
      <c r="BD293" s="9"/>
      <c r="BE293" s="9"/>
      <c r="BF293" s="9"/>
      <c r="BG293" s="9"/>
      <c r="BH293" s="9"/>
      <c r="BI293" s="9"/>
      <c r="BJ293" s="9"/>
      <c r="BK293" s="9"/>
      <c r="BL293" s="9"/>
      <c r="BM293" s="9"/>
      <c r="BN293" s="9"/>
      <c r="BO293" s="9"/>
      <c r="BP293" s="9"/>
      <c r="BQ293" s="9"/>
      <c r="BR293" s="9"/>
      <c r="BS293" s="9"/>
      <c r="BT293" s="9"/>
      <c r="BU293" s="9"/>
      <c r="BV293" s="9"/>
      <c r="BW293" s="9"/>
      <c r="BX293" s="9"/>
      <c r="BY293" s="9"/>
      <c r="BZ293" s="9"/>
      <c r="CA293" s="9"/>
      <c r="CB293" s="9"/>
      <c r="CC293" s="9"/>
      <c r="CD293" s="9"/>
      <c r="CE293" s="9"/>
      <c r="CF293" s="9"/>
      <c r="CG293" s="9"/>
      <c r="CH293" s="9"/>
      <c r="CI293" s="9"/>
      <c r="CJ293" s="9"/>
      <c r="CK293" s="9"/>
      <c r="CL293" s="9"/>
      <c r="CM293" s="9"/>
      <c r="CN293" s="9"/>
      <c r="CO293" s="9"/>
      <c r="CP293" s="9"/>
      <c r="CQ293" s="9"/>
    </row>
    <row r="294" spans="1:95" ht="16.5" customHeight="1">
      <c r="A294" s="12"/>
      <c r="B294" s="12"/>
      <c r="C294" s="12"/>
      <c r="D294" s="12"/>
      <c r="E294" s="12"/>
      <c r="F294" s="12"/>
      <c r="G294" s="9"/>
      <c r="H294" s="11"/>
      <c r="I294" s="11"/>
      <c r="J294" s="10"/>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c r="AJ294" s="9"/>
      <c r="AK294" s="9"/>
      <c r="AL294" s="9"/>
      <c r="AM294" s="9"/>
      <c r="AN294" s="9"/>
      <c r="AO294" s="9"/>
      <c r="AP294" s="9"/>
      <c r="AQ294" s="9"/>
      <c r="AR294" s="9"/>
      <c r="AS294" s="9"/>
      <c r="AT294" s="9"/>
      <c r="AU294" s="9"/>
      <c r="AV294" s="9"/>
      <c r="AW294" s="9"/>
      <c r="AX294" s="9"/>
      <c r="AY294" s="9"/>
      <c r="AZ294" s="9"/>
      <c r="BA294" s="9"/>
      <c r="BB294" s="9"/>
      <c r="BC294" s="9"/>
      <c r="BD294" s="9"/>
      <c r="BE294" s="9"/>
      <c r="BF294" s="9"/>
      <c r="BG294" s="9"/>
      <c r="BH294" s="9"/>
      <c r="BI294" s="9"/>
      <c r="BJ294" s="9"/>
      <c r="BK294" s="9"/>
      <c r="BL294" s="9"/>
      <c r="BM294" s="9"/>
      <c r="BN294" s="9"/>
      <c r="BO294" s="9"/>
      <c r="BP294" s="9"/>
      <c r="BQ294" s="9"/>
      <c r="BR294" s="9"/>
      <c r="BS294" s="9"/>
      <c r="BT294" s="9"/>
      <c r="BU294" s="9"/>
      <c r="BV294" s="9"/>
      <c r="BW294" s="9"/>
      <c r="BX294" s="9"/>
      <c r="BY294" s="9"/>
      <c r="BZ294" s="9"/>
      <c r="CA294" s="9"/>
      <c r="CB294" s="9"/>
      <c r="CC294" s="9"/>
      <c r="CD294" s="9"/>
      <c r="CE294" s="9"/>
      <c r="CF294" s="9"/>
      <c r="CG294" s="9"/>
      <c r="CH294" s="9"/>
      <c r="CI294" s="9"/>
      <c r="CJ294" s="9"/>
      <c r="CK294" s="9"/>
      <c r="CL294" s="9"/>
      <c r="CM294" s="9"/>
      <c r="CN294" s="9"/>
      <c r="CO294" s="9"/>
      <c r="CP294" s="9"/>
      <c r="CQ294" s="9"/>
    </row>
    <row r="295" spans="1:95" ht="16.5" customHeight="1">
      <c r="A295" s="12"/>
      <c r="B295" s="12"/>
      <c r="C295" s="12"/>
      <c r="D295" s="12"/>
      <c r="E295" s="12"/>
      <c r="F295" s="12"/>
      <c r="G295" s="9"/>
      <c r="H295" s="11"/>
      <c r="I295" s="11"/>
      <c r="J295" s="10"/>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c r="AJ295" s="9"/>
      <c r="AK295" s="9"/>
      <c r="AL295" s="9"/>
      <c r="AM295" s="9"/>
      <c r="AN295" s="9"/>
      <c r="AO295" s="9"/>
      <c r="AP295" s="9"/>
      <c r="AQ295" s="9"/>
      <c r="AR295" s="9"/>
      <c r="AS295" s="9"/>
      <c r="AT295" s="9"/>
      <c r="AU295" s="9"/>
      <c r="AV295" s="9"/>
      <c r="AW295" s="9"/>
      <c r="AX295" s="9"/>
      <c r="AY295" s="9"/>
      <c r="AZ295" s="9"/>
      <c r="BA295" s="9"/>
      <c r="BB295" s="9"/>
      <c r="BC295" s="9"/>
      <c r="BD295" s="9"/>
      <c r="BE295" s="9"/>
      <c r="BF295" s="9"/>
      <c r="BG295" s="9"/>
      <c r="BH295" s="9"/>
      <c r="BI295" s="9"/>
      <c r="BJ295" s="9"/>
      <c r="BK295" s="9"/>
      <c r="BL295" s="9"/>
      <c r="BM295" s="9"/>
      <c r="BN295" s="9"/>
      <c r="BO295" s="9"/>
      <c r="BP295" s="9"/>
      <c r="BQ295" s="9"/>
      <c r="BR295" s="9"/>
      <c r="BS295" s="9"/>
      <c r="BT295" s="9"/>
      <c r="BU295" s="9"/>
      <c r="BV295" s="9"/>
      <c r="BW295" s="9"/>
      <c r="BX295" s="9"/>
      <c r="BY295" s="9"/>
      <c r="BZ295" s="9"/>
      <c r="CA295" s="9"/>
      <c r="CB295" s="9"/>
      <c r="CC295" s="9"/>
      <c r="CD295" s="9"/>
      <c r="CE295" s="9"/>
      <c r="CF295" s="9"/>
      <c r="CG295" s="9"/>
      <c r="CH295" s="9"/>
      <c r="CI295" s="9"/>
      <c r="CJ295" s="9"/>
      <c r="CK295" s="9"/>
      <c r="CL295" s="9"/>
      <c r="CM295" s="9"/>
      <c r="CN295" s="9"/>
      <c r="CO295" s="9"/>
      <c r="CP295" s="9"/>
      <c r="CQ295" s="9"/>
    </row>
    <row r="296" spans="1:95" ht="16.5" customHeight="1">
      <c r="A296" s="12"/>
      <c r="B296" s="12"/>
      <c r="C296" s="12"/>
      <c r="D296" s="12"/>
      <c r="E296" s="12"/>
      <c r="F296" s="12"/>
      <c r="G296" s="9"/>
      <c r="H296" s="11"/>
      <c r="I296" s="11"/>
      <c r="J296" s="10"/>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9"/>
      <c r="BT296" s="9"/>
      <c r="BU296" s="9"/>
      <c r="BV296" s="9"/>
      <c r="BW296" s="9"/>
      <c r="BX296" s="9"/>
      <c r="BY296" s="9"/>
      <c r="BZ296" s="9"/>
      <c r="CA296" s="9"/>
      <c r="CB296" s="9"/>
      <c r="CC296" s="9"/>
      <c r="CD296" s="9"/>
      <c r="CE296" s="9"/>
      <c r="CF296" s="9"/>
      <c r="CG296" s="9"/>
      <c r="CH296" s="9"/>
      <c r="CI296" s="9"/>
      <c r="CJ296" s="9"/>
      <c r="CK296" s="9"/>
      <c r="CL296" s="9"/>
      <c r="CM296" s="9"/>
      <c r="CN296" s="9"/>
      <c r="CO296" s="9"/>
      <c r="CP296" s="9"/>
      <c r="CQ296" s="9"/>
    </row>
    <row r="297" spans="1:95" ht="16.5" customHeight="1">
      <c r="A297" s="12"/>
      <c r="B297" s="12"/>
      <c r="C297" s="12"/>
      <c r="D297" s="12"/>
      <c r="E297" s="12"/>
      <c r="F297" s="12"/>
      <c r="G297" s="9"/>
      <c r="H297" s="11"/>
      <c r="I297" s="11"/>
      <c r="J297" s="10"/>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c r="AJ297" s="9"/>
      <c r="AK297" s="9"/>
      <c r="AL297" s="9"/>
      <c r="AM297" s="9"/>
      <c r="AN297" s="9"/>
      <c r="AO297" s="9"/>
      <c r="AP297" s="9"/>
      <c r="AQ297" s="9"/>
      <c r="AR297" s="9"/>
      <c r="AS297" s="9"/>
      <c r="AT297" s="9"/>
      <c r="AU297" s="9"/>
      <c r="AV297" s="9"/>
      <c r="AW297" s="9"/>
      <c r="AX297" s="9"/>
      <c r="AY297" s="9"/>
      <c r="AZ297" s="9"/>
      <c r="BA297" s="9"/>
      <c r="BB297" s="9"/>
      <c r="BC297" s="9"/>
      <c r="BD297" s="9"/>
      <c r="BE297" s="9"/>
      <c r="BF297" s="9"/>
      <c r="BG297" s="9"/>
      <c r="BH297" s="9"/>
      <c r="BI297" s="9"/>
      <c r="BJ297" s="9"/>
      <c r="BK297" s="9"/>
      <c r="BL297" s="9"/>
      <c r="BM297" s="9"/>
      <c r="BN297" s="9"/>
      <c r="BO297" s="9"/>
      <c r="BP297" s="9"/>
      <c r="BQ297" s="9"/>
      <c r="BR297" s="9"/>
      <c r="BS297" s="9"/>
      <c r="BT297" s="9"/>
      <c r="BU297" s="9"/>
      <c r="BV297" s="9"/>
      <c r="BW297" s="9"/>
      <c r="BX297" s="9"/>
      <c r="BY297" s="9"/>
      <c r="BZ297" s="9"/>
      <c r="CA297" s="9"/>
      <c r="CB297" s="9"/>
      <c r="CC297" s="9"/>
      <c r="CD297" s="9"/>
      <c r="CE297" s="9"/>
      <c r="CF297" s="9"/>
      <c r="CG297" s="9"/>
      <c r="CH297" s="9"/>
      <c r="CI297" s="9"/>
      <c r="CJ297" s="9"/>
      <c r="CK297" s="9"/>
      <c r="CL297" s="9"/>
      <c r="CM297" s="9"/>
      <c r="CN297" s="9"/>
      <c r="CO297" s="9"/>
      <c r="CP297" s="9"/>
      <c r="CQ297" s="9"/>
    </row>
    <row r="298" spans="1:95" ht="16.5" customHeight="1">
      <c r="A298" s="12"/>
      <c r="B298" s="12"/>
      <c r="C298" s="12"/>
      <c r="D298" s="12"/>
      <c r="E298" s="12"/>
      <c r="F298" s="12"/>
      <c r="G298" s="9"/>
      <c r="H298" s="11"/>
      <c r="I298" s="11"/>
      <c r="J298" s="10"/>
      <c r="K298" s="9"/>
      <c r="L298" s="9"/>
      <c r="M298" s="9"/>
      <c r="N298" s="9"/>
      <c r="O298" s="9"/>
      <c r="P298" s="9"/>
      <c r="Q298" s="9"/>
      <c r="R298" s="9"/>
      <c r="S298" s="9"/>
      <c r="T298" s="9"/>
      <c r="U298" s="9"/>
      <c r="V298" s="9"/>
      <c r="W298" s="9"/>
      <c r="X298" s="9"/>
      <c r="Y298" s="9"/>
      <c r="Z298" s="9"/>
      <c r="AA298" s="9"/>
      <c r="AB298" s="9"/>
      <c r="AC298" s="9"/>
      <c r="AD298" s="9"/>
      <c r="AE298" s="9"/>
      <c r="AF298" s="9"/>
      <c r="AG298" s="9"/>
      <c r="AH298" s="9"/>
      <c r="AI298" s="9"/>
      <c r="AJ298" s="9"/>
      <c r="AK298" s="9"/>
      <c r="AL298" s="9"/>
      <c r="AM298" s="9"/>
      <c r="AN298" s="9"/>
      <c r="AO298" s="9"/>
      <c r="AP298" s="9"/>
      <c r="AQ298" s="9"/>
      <c r="AR298" s="9"/>
      <c r="AS298" s="9"/>
      <c r="AT298" s="9"/>
      <c r="AU298" s="9"/>
      <c r="AV298" s="9"/>
      <c r="AW298" s="9"/>
      <c r="AX298" s="9"/>
      <c r="AY298" s="9"/>
      <c r="AZ298" s="9"/>
      <c r="BA298" s="9"/>
      <c r="BB298" s="9"/>
      <c r="BC298" s="9"/>
      <c r="BD298" s="9"/>
      <c r="BE298" s="9"/>
      <c r="BF298" s="9"/>
      <c r="BG298" s="9"/>
      <c r="BH298" s="9"/>
      <c r="BI298" s="9"/>
      <c r="BJ298" s="9"/>
      <c r="BK298" s="9"/>
      <c r="BL298" s="9"/>
      <c r="BM298" s="9"/>
      <c r="BN298" s="9"/>
      <c r="BO298" s="9"/>
      <c r="BP298" s="9"/>
      <c r="BQ298" s="9"/>
      <c r="BR298" s="9"/>
      <c r="BS298" s="9"/>
      <c r="BT298" s="9"/>
      <c r="BU298" s="9"/>
      <c r="BV298" s="9"/>
      <c r="BW298" s="9"/>
      <c r="BX298" s="9"/>
      <c r="BY298" s="9"/>
      <c r="BZ298" s="9"/>
      <c r="CA298" s="9"/>
      <c r="CB298" s="9"/>
      <c r="CC298" s="9"/>
      <c r="CD298" s="9"/>
      <c r="CE298" s="9"/>
      <c r="CF298" s="9"/>
      <c r="CG298" s="9"/>
      <c r="CH298" s="9"/>
      <c r="CI298" s="9"/>
      <c r="CJ298" s="9"/>
      <c r="CK298" s="9"/>
      <c r="CL298" s="9"/>
      <c r="CM298" s="9"/>
      <c r="CN298" s="9"/>
      <c r="CO298" s="9"/>
      <c r="CP298" s="9"/>
      <c r="CQ298" s="9"/>
    </row>
    <row r="299" spans="1:95" ht="16.5" customHeight="1">
      <c r="A299" s="12"/>
      <c r="B299" s="12"/>
      <c r="C299" s="12"/>
      <c r="D299" s="12"/>
      <c r="E299" s="12"/>
      <c r="F299" s="12"/>
      <c r="G299" s="9"/>
      <c r="H299" s="11"/>
      <c r="I299" s="11"/>
      <c r="J299" s="10"/>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c r="AY299" s="9"/>
      <c r="AZ299" s="9"/>
      <c r="BA299" s="9"/>
      <c r="BB299" s="9"/>
      <c r="BC299" s="9"/>
      <c r="BD299" s="9"/>
      <c r="BE299" s="9"/>
      <c r="BF299" s="9"/>
      <c r="BG299" s="9"/>
      <c r="BH299" s="9"/>
      <c r="BI299" s="9"/>
      <c r="BJ299" s="9"/>
      <c r="BK299" s="9"/>
      <c r="BL299" s="9"/>
      <c r="BM299" s="9"/>
      <c r="BN299" s="9"/>
      <c r="BO299" s="9"/>
      <c r="BP299" s="9"/>
      <c r="BQ299" s="9"/>
      <c r="BR299" s="9"/>
      <c r="BS299" s="9"/>
      <c r="BT299" s="9"/>
      <c r="BU299" s="9"/>
      <c r="BV299" s="9"/>
      <c r="BW299" s="9"/>
      <c r="BX299" s="9"/>
      <c r="BY299" s="9"/>
      <c r="BZ299" s="9"/>
      <c r="CA299" s="9"/>
      <c r="CB299" s="9"/>
      <c r="CC299" s="9"/>
      <c r="CD299" s="9"/>
      <c r="CE299" s="9"/>
      <c r="CF299" s="9"/>
      <c r="CG299" s="9"/>
      <c r="CH299" s="9"/>
      <c r="CI299" s="9"/>
      <c r="CJ299" s="9"/>
      <c r="CK299" s="9"/>
      <c r="CL299" s="9"/>
      <c r="CM299" s="9"/>
      <c r="CN299" s="9"/>
      <c r="CO299" s="9"/>
      <c r="CP299" s="9"/>
      <c r="CQ299" s="9"/>
    </row>
    <row r="300" spans="1:95" ht="16.5" customHeight="1">
      <c r="A300" s="12"/>
      <c r="B300" s="12"/>
      <c r="C300" s="12"/>
      <c r="D300" s="12"/>
      <c r="E300" s="12"/>
      <c r="F300" s="12"/>
      <c r="G300" s="9"/>
      <c r="H300" s="11"/>
      <c r="I300" s="11"/>
      <c r="J300" s="10"/>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c r="AY300" s="9"/>
      <c r="AZ300" s="9"/>
      <c r="BA300" s="9"/>
      <c r="BB300" s="9"/>
      <c r="BC300" s="9"/>
      <c r="BD300" s="9"/>
      <c r="BE300" s="9"/>
      <c r="BF300" s="9"/>
      <c r="BG300" s="9"/>
      <c r="BH300" s="9"/>
      <c r="BI300" s="9"/>
      <c r="BJ300" s="9"/>
      <c r="BK300" s="9"/>
      <c r="BL300" s="9"/>
      <c r="BM300" s="9"/>
      <c r="BN300" s="9"/>
      <c r="BO300" s="9"/>
      <c r="BP300" s="9"/>
      <c r="BQ300" s="9"/>
      <c r="BR300" s="9"/>
      <c r="BS300" s="9"/>
      <c r="BT300" s="9"/>
      <c r="BU300" s="9"/>
      <c r="BV300" s="9"/>
      <c r="BW300" s="9"/>
      <c r="BX300" s="9"/>
      <c r="BY300" s="9"/>
      <c r="BZ300" s="9"/>
      <c r="CA300" s="9"/>
      <c r="CB300" s="9"/>
      <c r="CC300" s="9"/>
      <c r="CD300" s="9"/>
      <c r="CE300" s="9"/>
      <c r="CF300" s="9"/>
      <c r="CG300" s="9"/>
      <c r="CH300" s="9"/>
      <c r="CI300" s="9"/>
      <c r="CJ300" s="9"/>
      <c r="CK300" s="9"/>
      <c r="CL300" s="9"/>
      <c r="CM300" s="9"/>
      <c r="CN300" s="9"/>
      <c r="CO300" s="9"/>
      <c r="CP300" s="9"/>
      <c r="CQ300" s="9"/>
    </row>
    <row r="301" spans="1:95" ht="16.5" customHeight="1">
      <c r="A301" s="12"/>
      <c r="B301" s="12"/>
      <c r="C301" s="12"/>
      <c r="D301" s="12"/>
      <c r="E301" s="12"/>
      <c r="F301" s="12"/>
      <c r="G301" s="9"/>
      <c r="H301" s="11"/>
      <c r="I301" s="11"/>
      <c r="J301" s="10"/>
      <c r="K301" s="9"/>
      <c r="L301" s="9"/>
      <c r="M301" s="9"/>
      <c r="N301" s="9"/>
      <c r="O301" s="9"/>
      <c r="P301" s="9"/>
      <c r="Q301" s="9"/>
      <c r="R301" s="9"/>
      <c r="S301" s="9"/>
      <c r="T301" s="9"/>
      <c r="U301" s="9"/>
      <c r="V301" s="9"/>
      <c r="W301" s="9"/>
      <c r="X301" s="9"/>
      <c r="Y301" s="9"/>
      <c r="Z301" s="9"/>
      <c r="AA301" s="9"/>
      <c r="AB301" s="9"/>
      <c r="AC301" s="9"/>
      <c r="AD301" s="9"/>
      <c r="AE301" s="9"/>
      <c r="AF301" s="9"/>
      <c r="AG301" s="9"/>
      <c r="AH301" s="9"/>
      <c r="AI301" s="9"/>
      <c r="AJ301" s="9"/>
      <c r="AK301" s="9"/>
      <c r="AL301" s="9"/>
      <c r="AM301" s="9"/>
      <c r="AN301" s="9"/>
      <c r="AO301" s="9"/>
      <c r="AP301" s="9"/>
      <c r="AQ301" s="9"/>
      <c r="AR301" s="9"/>
      <c r="AS301" s="9"/>
      <c r="AT301" s="9"/>
      <c r="AU301" s="9"/>
      <c r="AV301" s="9"/>
      <c r="AW301" s="9"/>
      <c r="AX301" s="9"/>
      <c r="AY301" s="9"/>
      <c r="AZ301" s="9"/>
      <c r="BA301" s="9"/>
      <c r="BB301" s="9"/>
      <c r="BC301" s="9"/>
      <c r="BD301" s="9"/>
      <c r="BE301" s="9"/>
      <c r="BF301" s="9"/>
      <c r="BG301" s="9"/>
      <c r="BH301" s="9"/>
      <c r="BI301" s="9"/>
      <c r="BJ301" s="9"/>
      <c r="BK301" s="9"/>
      <c r="BL301" s="9"/>
      <c r="BM301" s="9"/>
      <c r="BN301" s="9"/>
      <c r="BO301" s="9"/>
      <c r="BP301" s="9"/>
      <c r="BQ301" s="9"/>
      <c r="BR301" s="9"/>
      <c r="BS301" s="9"/>
      <c r="BT301" s="9"/>
      <c r="BU301" s="9"/>
      <c r="BV301" s="9"/>
      <c r="BW301" s="9"/>
      <c r="BX301" s="9"/>
      <c r="BY301" s="9"/>
      <c r="BZ301" s="9"/>
      <c r="CA301" s="9"/>
      <c r="CB301" s="9"/>
      <c r="CC301" s="9"/>
      <c r="CD301" s="9"/>
      <c r="CE301" s="9"/>
      <c r="CF301" s="9"/>
      <c r="CG301" s="9"/>
      <c r="CH301" s="9"/>
      <c r="CI301" s="9"/>
      <c r="CJ301" s="9"/>
      <c r="CK301" s="9"/>
      <c r="CL301" s="9"/>
      <c r="CM301" s="9"/>
      <c r="CN301" s="9"/>
      <c r="CO301" s="9"/>
      <c r="CP301" s="9"/>
      <c r="CQ301" s="9"/>
    </row>
    <row r="302" spans="1:95" ht="16.5" customHeight="1">
      <c r="A302" s="12"/>
      <c r="B302" s="12"/>
      <c r="C302" s="12"/>
      <c r="D302" s="12"/>
      <c r="E302" s="12"/>
      <c r="F302" s="12"/>
      <c r="G302" s="9"/>
      <c r="H302" s="11"/>
      <c r="I302" s="11"/>
      <c r="J302" s="10"/>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9"/>
      <c r="AK302" s="9"/>
      <c r="AL302" s="9"/>
      <c r="AM302" s="9"/>
      <c r="AN302" s="9"/>
      <c r="AO302" s="9"/>
      <c r="AP302" s="9"/>
      <c r="AQ302" s="9"/>
      <c r="AR302" s="9"/>
      <c r="AS302" s="9"/>
      <c r="AT302" s="9"/>
      <c r="AU302" s="9"/>
      <c r="AV302" s="9"/>
      <c r="AW302" s="9"/>
      <c r="AX302" s="9"/>
      <c r="AY302" s="9"/>
      <c r="AZ302" s="9"/>
      <c r="BA302" s="9"/>
      <c r="BB302" s="9"/>
      <c r="BC302" s="9"/>
      <c r="BD302" s="9"/>
      <c r="BE302" s="9"/>
      <c r="BF302" s="9"/>
      <c r="BG302" s="9"/>
      <c r="BH302" s="9"/>
      <c r="BI302" s="9"/>
      <c r="BJ302" s="9"/>
      <c r="BK302" s="9"/>
      <c r="BL302" s="9"/>
      <c r="BM302" s="9"/>
      <c r="BN302" s="9"/>
      <c r="BO302" s="9"/>
      <c r="BP302" s="9"/>
      <c r="BQ302" s="9"/>
      <c r="BR302" s="9"/>
      <c r="BS302" s="9"/>
      <c r="BT302" s="9"/>
      <c r="BU302" s="9"/>
      <c r="BV302" s="9"/>
      <c r="BW302" s="9"/>
      <c r="BX302" s="9"/>
      <c r="BY302" s="9"/>
      <c r="BZ302" s="9"/>
      <c r="CA302" s="9"/>
      <c r="CB302" s="9"/>
      <c r="CC302" s="9"/>
      <c r="CD302" s="9"/>
      <c r="CE302" s="9"/>
      <c r="CF302" s="9"/>
      <c r="CG302" s="9"/>
      <c r="CH302" s="9"/>
      <c r="CI302" s="9"/>
      <c r="CJ302" s="9"/>
      <c r="CK302" s="9"/>
      <c r="CL302" s="9"/>
      <c r="CM302" s="9"/>
      <c r="CN302" s="9"/>
      <c r="CO302" s="9"/>
      <c r="CP302" s="9"/>
      <c r="CQ302" s="9"/>
    </row>
    <row r="303" spans="1:95" ht="16.5" customHeight="1">
      <c r="A303" s="12"/>
      <c r="B303" s="12"/>
      <c r="C303" s="12"/>
      <c r="D303" s="12"/>
      <c r="E303" s="12"/>
      <c r="F303" s="12"/>
      <c r="G303" s="9"/>
      <c r="H303" s="11"/>
      <c r="I303" s="11"/>
      <c r="J303" s="10"/>
      <c r="K303" s="9"/>
      <c r="L303" s="9"/>
      <c r="M303" s="9"/>
      <c r="N303" s="9"/>
      <c r="O303" s="9"/>
      <c r="P303" s="9"/>
      <c r="Q303" s="9"/>
      <c r="R303" s="9"/>
      <c r="S303" s="9"/>
      <c r="T303" s="9"/>
      <c r="U303" s="9"/>
      <c r="V303" s="9"/>
      <c r="W303" s="9"/>
      <c r="X303" s="9"/>
      <c r="Y303" s="9"/>
      <c r="Z303" s="9"/>
      <c r="AA303" s="9"/>
      <c r="AB303" s="9"/>
      <c r="AC303" s="9"/>
      <c r="AD303" s="9"/>
      <c r="AE303" s="9"/>
      <c r="AF303" s="9"/>
      <c r="AG303" s="9"/>
      <c r="AH303" s="9"/>
      <c r="AI303" s="9"/>
      <c r="AJ303" s="9"/>
      <c r="AK303" s="9"/>
      <c r="AL303" s="9"/>
      <c r="AM303" s="9"/>
      <c r="AN303" s="9"/>
      <c r="AO303" s="9"/>
      <c r="AP303" s="9"/>
      <c r="AQ303" s="9"/>
      <c r="AR303" s="9"/>
      <c r="AS303" s="9"/>
      <c r="AT303" s="9"/>
      <c r="AU303" s="9"/>
      <c r="AV303" s="9"/>
      <c r="AW303" s="9"/>
      <c r="AX303" s="9"/>
      <c r="AY303" s="9"/>
      <c r="AZ303" s="9"/>
      <c r="BA303" s="9"/>
      <c r="BB303" s="9"/>
      <c r="BC303" s="9"/>
      <c r="BD303" s="9"/>
      <c r="BE303" s="9"/>
      <c r="BF303" s="9"/>
      <c r="BG303" s="9"/>
      <c r="BH303" s="9"/>
      <c r="BI303" s="9"/>
      <c r="BJ303" s="9"/>
      <c r="BK303" s="9"/>
      <c r="BL303" s="9"/>
      <c r="BM303" s="9"/>
      <c r="BN303" s="9"/>
      <c r="BO303" s="9"/>
      <c r="BP303" s="9"/>
      <c r="BQ303" s="9"/>
      <c r="BR303" s="9"/>
      <c r="BS303" s="9"/>
      <c r="BT303" s="9"/>
      <c r="BU303" s="9"/>
      <c r="BV303" s="9"/>
      <c r="BW303" s="9"/>
      <c r="BX303" s="9"/>
      <c r="BY303" s="9"/>
      <c r="BZ303" s="9"/>
      <c r="CA303" s="9"/>
      <c r="CB303" s="9"/>
      <c r="CC303" s="9"/>
      <c r="CD303" s="9"/>
      <c r="CE303" s="9"/>
      <c r="CF303" s="9"/>
      <c r="CG303" s="9"/>
      <c r="CH303" s="9"/>
      <c r="CI303" s="9"/>
      <c r="CJ303" s="9"/>
      <c r="CK303" s="9"/>
      <c r="CL303" s="9"/>
      <c r="CM303" s="9"/>
      <c r="CN303" s="9"/>
      <c r="CO303" s="9"/>
      <c r="CP303" s="9"/>
      <c r="CQ303" s="9"/>
    </row>
    <row r="304" spans="1:95" ht="16.5" customHeight="1">
      <c r="A304" s="12"/>
      <c r="B304" s="12"/>
      <c r="C304" s="12"/>
      <c r="D304" s="12"/>
      <c r="E304" s="12"/>
      <c r="F304" s="12"/>
      <c r="G304" s="9"/>
      <c r="H304" s="11"/>
      <c r="I304" s="11"/>
      <c r="J304" s="10"/>
      <c r="K304" s="9"/>
      <c r="L304" s="9"/>
      <c r="M304" s="9"/>
      <c r="N304" s="9"/>
      <c r="O304" s="9"/>
      <c r="P304" s="9"/>
      <c r="Q304" s="9"/>
      <c r="R304" s="9"/>
      <c r="S304" s="9"/>
      <c r="T304" s="9"/>
      <c r="U304" s="9"/>
      <c r="V304" s="9"/>
      <c r="W304" s="9"/>
      <c r="X304" s="9"/>
      <c r="Y304" s="9"/>
      <c r="Z304" s="9"/>
      <c r="AA304" s="9"/>
      <c r="AB304" s="9"/>
      <c r="AC304" s="9"/>
      <c r="AD304" s="9"/>
      <c r="AE304" s="9"/>
      <c r="AF304" s="9"/>
      <c r="AG304" s="9"/>
      <c r="AH304" s="9"/>
      <c r="AI304" s="9"/>
      <c r="AJ304" s="9"/>
      <c r="AK304" s="9"/>
      <c r="AL304" s="9"/>
      <c r="AM304" s="9"/>
      <c r="AN304" s="9"/>
      <c r="AO304" s="9"/>
      <c r="AP304" s="9"/>
      <c r="AQ304" s="9"/>
      <c r="AR304" s="9"/>
      <c r="AS304" s="9"/>
      <c r="AT304" s="9"/>
      <c r="AU304" s="9"/>
      <c r="AV304" s="9"/>
      <c r="AW304" s="9"/>
      <c r="AX304" s="9"/>
      <c r="AY304" s="9"/>
      <c r="AZ304" s="9"/>
      <c r="BA304" s="9"/>
      <c r="BB304" s="9"/>
      <c r="BC304" s="9"/>
      <c r="BD304" s="9"/>
      <c r="BE304" s="9"/>
      <c r="BF304" s="9"/>
      <c r="BG304" s="9"/>
      <c r="BH304" s="9"/>
      <c r="BI304" s="9"/>
      <c r="BJ304" s="9"/>
      <c r="BK304" s="9"/>
      <c r="BL304" s="9"/>
      <c r="BM304" s="9"/>
      <c r="BN304" s="9"/>
      <c r="BO304" s="9"/>
      <c r="BP304" s="9"/>
      <c r="BQ304" s="9"/>
      <c r="BR304" s="9"/>
      <c r="BS304" s="9"/>
      <c r="BT304" s="9"/>
      <c r="BU304" s="9"/>
      <c r="BV304" s="9"/>
      <c r="BW304" s="9"/>
      <c r="BX304" s="9"/>
      <c r="BY304" s="9"/>
      <c r="BZ304" s="9"/>
      <c r="CA304" s="9"/>
      <c r="CB304" s="9"/>
      <c r="CC304" s="9"/>
      <c r="CD304" s="9"/>
      <c r="CE304" s="9"/>
      <c r="CF304" s="9"/>
      <c r="CG304" s="9"/>
      <c r="CH304" s="9"/>
      <c r="CI304" s="9"/>
      <c r="CJ304" s="9"/>
      <c r="CK304" s="9"/>
      <c r="CL304" s="9"/>
      <c r="CM304" s="9"/>
      <c r="CN304" s="9"/>
      <c r="CO304" s="9"/>
      <c r="CP304" s="9"/>
      <c r="CQ304" s="9"/>
    </row>
    <row r="305" spans="1:95" ht="16.5" customHeight="1">
      <c r="A305" s="12"/>
      <c r="B305" s="12"/>
      <c r="C305" s="12"/>
      <c r="D305" s="12"/>
      <c r="E305" s="12"/>
      <c r="F305" s="12"/>
      <c r="G305" s="9"/>
      <c r="H305" s="11"/>
      <c r="I305" s="11"/>
      <c r="J305" s="10"/>
      <c r="K305" s="9"/>
      <c r="L305" s="9"/>
      <c r="M305" s="9"/>
      <c r="N305" s="9"/>
      <c r="O305" s="9"/>
      <c r="P305" s="9"/>
      <c r="Q305" s="9"/>
      <c r="R305" s="9"/>
      <c r="S305" s="9"/>
      <c r="T305" s="9"/>
      <c r="U305" s="9"/>
      <c r="V305" s="9"/>
      <c r="W305" s="9"/>
      <c r="X305" s="9"/>
      <c r="Y305" s="9"/>
      <c r="Z305" s="9"/>
      <c r="AA305" s="9"/>
      <c r="AB305" s="9"/>
      <c r="AC305" s="9"/>
      <c r="AD305" s="9"/>
      <c r="AE305" s="9"/>
      <c r="AF305" s="9"/>
      <c r="AG305" s="9"/>
      <c r="AH305" s="9"/>
      <c r="AI305" s="9"/>
      <c r="AJ305" s="9"/>
      <c r="AK305" s="9"/>
      <c r="AL305" s="9"/>
      <c r="AM305" s="9"/>
      <c r="AN305" s="9"/>
      <c r="AO305" s="9"/>
      <c r="AP305" s="9"/>
      <c r="AQ305" s="9"/>
      <c r="AR305" s="9"/>
      <c r="AS305" s="9"/>
      <c r="AT305" s="9"/>
      <c r="AU305" s="9"/>
      <c r="AV305" s="9"/>
      <c r="AW305" s="9"/>
      <c r="AX305" s="9"/>
      <c r="AY305" s="9"/>
      <c r="AZ305" s="9"/>
      <c r="BA305" s="9"/>
      <c r="BB305" s="9"/>
      <c r="BC305" s="9"/>
      <c r="BD305" s="9"/>
      <c r="BE305" s="9"/>
      <c r="BF305" s="9"/>
      <c r="BG305" s="9"/>
      <c r="BH305" s="9"/>
      <c r="BI305" s="9"/>
      <c r="BJ305" s="9"/>
      <c r="BK305" s="9"/>
      <c r="BL305" s="9"/>
      <c r="BM305" s="9"/>
      <c r="BN305" s="9"/>
      <c r="BO305" s="9"/>
      <c r="BP305" s="9"/>
      <c r="BQ305" s="9"/>
      <c r="BR305" s="9"/>
      <c r="BS305" s="9"/>
      <c r="BT305" s="9"/>
      <c r="BU305" s="9"/>
      <c r="BV305" s="9"/>
      <c r="BW305" s="9"/>
      <c r="BX305" s="9"/>
      <c r="BY305" s="9"/>
      <c r="BZ305" s="9"/>
      <c r="CA305" s="9"/>
      <c r="CB305" s="9"/>
      <c r="CC305" s="9"/>
      <c r="CD305" s="9"/>
      <c r="CE305" s="9"/>
      <c r="CF305" s="9"/>
      <c r="CG305" s="9"/>
      <c r="CH305" s="9"/>
      <c r="CI305" s="9"/>
      <c r="CJ305" s="9"/>
      <c r="CK305" s="9"/>
      <c r="CL305" s="9"/>
      <c r="CM305" s="9"/>
      <c r="CN305" s="9"/>
      <c r="CO305" s="9"/>
      <c r="CP305" s="9"/>
      <c r="CQ305" s="9"/>
    </row>
    <row r="306" spans="1:95" ht="16.5" customHeight="1">
      <c r="A306" s="12"/>
      <c r="B306" s="12"/>
      <c r="C306" s="12"/>
      <c r="D306" s="12"/>
      <c r="E306" s="12"/>
      <c r="F306" s="12"/>
      <c r="G306" s="9"/>
      <c r="H306" s="11"/>
      <c r="I306" s="11"/>
      <c r="J306" s="10"/>
      <c r="K306" s="9"/>
      <c r="L306" s="9"/>
      <c r="M306" s="9"/>
      <c r="N306" s="9"/>
      <c r="O306" s="9"/>
      <c r="P306" s="9"/>
      <c r="Q306" s="9"/>
      <c r="R306" s="9"/>
      <c r="S306" s="9"/>
      <c r="T306" s="9"/>
      <c r="U306" s="9"/>
      <c r="V306" s="9"/>
      <c r="W306" s="9"/>
      <c r="X306" s="9"/>
      <c r="Y306" s="9"/>
      <c r="Z306" s="9"/>
      <c r="AA306" s="9"/>
      <c r="AB306" s="9"/>
      <c r="AC306" s="9"/>
      <c r="AD306" s="9"/>
      <c r="AE306" s="9"/>
      <c r="AF306" s="9"/>
      <c r="AG306" s="9"/>
      <c r="AH306" s="9"/>
      <c r="AI306" s="9"/>
      <c r="AJ306" s="9"/>
      <c r="AK306" s="9"/>
      <c r="AL306" s="9"/>
      <c r="AM306" s="9"/>
      <c r="AN306" s="9"/>
      <c r="AO306" s="9"/>
      <c r="AP306" s="9"/>
      <c r="AQ306" s="9"/>
      <c r="AR306" s="9"/>
      <c r="AS306" s="9"/>
      <c r="AT306" s="9"/>
      <c r="AU306" s="9"/>
      <c r="AV306" s="9"/>
      <c r="AW306" s="9"/>
      <c r="AX306" s="9"/>
      <c r="AY306" s="9"/>
      <c r="AZ306" s="9"/>
      <c r="BA306" s="9"/>
      <c r="BB306" s="9"/>
      <c r="BC306" s="9"/>
      <c r="BD306" s="9"/>
      <c r="BE306" s="9"/>
      <c r="BF306" s="9"/>
      <c r="BG306" s="9"/>
      <c r="BH306" s="9"/>
      <c r="BI306" s="9"/>
      <c r="BJ306" s="9"/>
      <c r="BK306" s="9"/>
      <c r="BL306" s="9"/>
      <c r="BM306" s="9"/>
      <c r="BN306" s="9"/>
      <c r="BO306" s="9"/>
      <c r="BP306" s="9"/>
      <c r="BQ306" s="9"/>
      <c r="BR306" s="9"/>
      <c r="BS306" s="9"/>
      <c r="BT306" s="9"/>
      <c r="BU306" s="9"/>
      <c r="BV306" s="9"/>
      <c r="BW306" s="9"/>
      <c r="BX306" s="9"/>
      <c r="BY306" s="9"/>
      <c r="BZ306" s="9"/>
      <c r="CA306" s="9"/>
      <c r="CB306" s="9"/>
      <c r="CC306" s="9"/>
      <c r="CD306" s="9"/>
      <c r="CE306" s="9"/>
      <c r="CF306" s="9"/>
      <c r="CG306" s="9"/>
      <c r="CH306" s="9"/>
      <c r="CI306" s="9"/>
      <c r="CJ306" s="9"/>
      <c r="CK306" s="9"/>
      <c r="CL306" s="9"/>
      <c r="CM306" s="9"/>
      <c r="CN306" s="9"/>
      <c r="CO306" s="9"/>
      <c r="CP306" s="9"/>
      <c r="CQ306" s="9"/>
    </row>
    <row r="307" spans="1:95" ht="16.5" customHeight="1">
      <c r="A307" s="12"/>
      <c r="B307" s="12"/>
      <c r="C307" s="12"/>
      <c r="D307" s="12"/>
      <c r="E307" s="12"/>
      <c r="F307" s="12"/>
      <c r="G307" s="9"/>
      <c r="H307" s="11"/>
      <c r="I307" s="11"/>
      <c r="J307" s="10"/>
      <c r="K307" s="9"/>
      <c r="L307" s="9"/>
      <c r="M307" s="9"/>
      <c r="N307" s="9"/>
      <c r="O307" s="9"/>
      <c r="P307" s="9"/>
      <c r="Q307" s="9"/>
      <c r="R307" s="9"/>
      <c r="S307" s="9"/>
      <c r="T307" s="9"/>
      <c r="U307" s="9"/>
      <c r="V307" s="9"/>
      <c r="W307" s="9"/>
      <c r="X307" s="9"/>
      <c r="Y307" s="9"/>
      <c r="Z307" s="9"/>
      <c r="AA307" s="9"/>
      <c r="AB307" s="9"/>
      <c r="AC307" s="9"/>
      <c r="AD307" s="9"/>
      <c r="AE307" s="9"/>
      <c r="AF307" s="9"/>
      <c r="AG307" s="9"/>
      <c r="AH307" s="9"/>
      <c r="AI307" s="9"/>
      <c r="AJ307" s="9"/>
      <c r="AK307" s="9"/>
      <c r="AL307" s="9"/>
      <c r="AM307" s="9"/>
      <c r="AN307" s="9"/>
      <c r="AO307" s="9"/>
      <c r="AP307" s="9"/>
      <c r="AQ307" s="9"/>
      <c r="AR307" s="9"/>
      <c r="AS307" s="9"/>
      <c r="AT307" s="9"/>
      <c r="AU307" s="9"/>
      <c r="AV307" s="9"/>
      <c r="AW307" s="9"/>
      <c r="AX307" s="9"/>
      <c r="AY307" s="9"/>
      <c r="AZ307" s="9"/>
      <c r="BA307" s="9"/>
      <c r="BB307" s="9"/>
      <c r="BC307" s="9"/>
      <c r="BD307" s="9"/>
      <c r="BE307" s="9"/>
      <c r="BF307" s="9"/>
      <c r="BG307" s="9"/>
      <c r="BH307" s="9"/>
      <c r="BI307" s="9"/>
      <c r="BJ307" s="9"/>
      <c r="BK307" s="9"/>
      <c r="BL307" s="9"/>
      <c r="BM307" s="9"/>
      <c r="BN307" s="9"/>
      <c r="BO307" s="9"/>
      <c r="BP307" s="9"/>
      <c r="BQ307" s="9"/>
      <c r="BR307" s="9"/>
      <c r="BS307" s="9"/>
      <c r="BT307" s="9"/>
      <c r="BU307" s="9"/>
      <c r="BV307" s="9"/>
      <c r="BW307" s="9"/>
      <c r="BX307" s="9"/>
      <c r="BY307" s="9"/>
      <c r="BZ307" s="9"/>
      <c r="CA307" s="9"/>
      <c r="CB307" s="9"/>
      <c r="CC307" s="9"/>
      <c r="CD307" s="9"/>
      <c r="CE307" s="9"/>
      <c r="CF307" s="9"/>
      <c r="CG307" s="9"/>
      <c r="CH307" s="9"/>
      <c r="CI307" s="9"/>
      <c r="CJ307" s="9"/>
      <c r="CK307" s="9"/>
      <c r="CL307" s="9"/>
      <c r="CM307" s="9"/>
      <c r="CN307" s="9"/>
      <c r="CO307" s="9"/>
      <c r="CP307" s="9"/>
      <c r="CQ307" s="9"/>
    </row>
    <row r="308" spans="1:95" ht="16.5" customHeight="1">
      <c r="A308" s="12"/>
      <c r="B308" s="12"/>
      <c r="C308" s="12"/>
      <c r="D308" s="12"/>
      <c r="E308" s="12"/>
      <c r="F308" s="12"/>
      <c r="G308" s="9"/>
      <c r="H308" s="11"/>
      <c r="I308" s="11"/>
      <c r="J308" s="10"/>
      <c r="K308" s="9"/>
      <c r="L308" s="9"/>
      <c r="M308" s="9"/>
      <c r="N308" s="9"/>
      <c r="O308" s="9"/>
      <c r="P308" s="9"/>
      <c r="Q308" s="9"/>
      <c r="R308" s="9"/>
      <c r="S308" s="9"/>
      <c r="T308" s="9"/>
      <c r="U308" s="9"/>
      <c r="V308" s="9"/>
      <c r="W308" s="9"/>
      <c r="X308" s="9"/>
      <c r="Y308" s="9"/>
      <c r="Z308" s="9"/>
      <c r="AA308" s="9"/>
      <c r="AB308" s="9"/>
      <c r="AC308" s="9"/>
      <c r="AD308" s="9"/>
      <c r="AE308" s="9"/>
      <c r="AF308" s="9"/>
      <c r="AG308" s="9"/>
      <c r="AH308" s="9"/>
      <c r="AI308" s="9"/>
      <c r="AJ308" s="9"/>
      <c r="AK308" s="9"/>
      <c r="AL308" s="9"/>
      <c r="AM308" s="9"/>
      <c r="AN308" s="9"/>
      <c r="AO308" s="9"/>
      <c r="AP308" s="9"/>
      <c r="AQ308" s="9"/>
      <c r="AR308" s="9"/>
      <c r="AS308" s="9"/>
      <c r="AT308" s="9"/>
      <c r="AU308" s="9"/>
      <c r="AV308" s="9"/>
      <c r="AW308" s="9"/>
      <c r="AX308" s="9"/>
      <c r="AY308" s="9"/>
      <c r="AZ308" s="9"/>
      <c r="BA308" s="9"/>
      <c r="BB308" s="9"/>
      <c r="BC308" s="9"/>
      <c r="BD308" s="9"/>
      <c r="BE308" s="9"/>
      <c r="BF308" s="9"/>
      <c r="BG308" s="9"/>
      <c r="BH308" s="9"/>
      <c r="BI308" s="9"/>
      <c r="BJ308" s="9"/>
      <c r="BK308" s="9"/>
      <c r="BL308" s="9"/>
      <c r="BM308" s="9"/>
      <c r="BN308" s="9"/>
      <c r="BO308" s="9"/>
      <c r="BP308" s="9"/>
      <c r="BQ308" s="9"/>
      <c r="BR308" s="9"/>
      <c r="BS308" s="9"/>
      <c r="BT308" s="9"/>
      <c r="BU308" s="9"/>
      <c r="BV308" s="9"/>
      <c r="BW308" s="9"/>
      <c r="BX308" s="9"/>
      <c r="BY308" s="9"/>
      <c r="BZ308" s="9"/>
      <c r="CA308" s="9"/>
      <c r="CB308" s="9"/>
      <c r="CC308" s="9"/>
      <c r="CD308" s="9"/>
      <c r="CE308" s="9"/>
      <c r="CF308" s="9"/>
      <c r="CG308" s="9"/>
      <c r="CH308" s="9"/>
      <c r="CI308" s="9"/>
      <c r="CJ308" s="9"/>
      <c r="CK308" s="9"/>
      <c r="CL308" s="9"/>
      <c r="CM308" s="9"/>
      <c r="CN308" s="9"/>
      <c r="CO308" s="9"/>
      <c r="CP308" s="9"/>
      <c r="CQ308" s="9"/>
    </row>
    <row r="309" spans="1:95" ht="15" customHeight="1">
      <c r="A309" s="12"/>
      <c r="B309" s="12"/>
      <c r="C309" s="12"/>
      <c r="D309" s="12"/>
      <c r="E309" s="12"/>
      <c r="F309" s="12"/>
      <c r="G309" s="9"/>
      <c r="H309" s="11"/>
      <c r="I309" s="11"/>
      <c r="J309" s="10"/>
      <c r="K309" s="9"/>
      <c r="L309" s="9"/>
      <c r="M309" s="9"/>
      <c r="N309" s="9"/>
      <c r="O309" s="9"/>
      <c r="P309" s="9"/>
      <c r="Q309" s="9"/>
      <c r="R309" s="9"/>
      <c r="S309" s="9"/>
      <c r="T309" s="9"/>
      <c r="U309" s="9"/>
      <c r="V309" s="9"/>
      <c r="W309" s="9"/>
      <c r="X309" s="9"/>
      <c r="Y309" s="9"/>
      <c r="Z309" s="9"/>
      <c r="AA309" s="9"/>
      <c r="AB309" s="9"/>
      <c r="AC309" s="9"/>
      <c r="AD309" s="9"/>
      <c r="AE309" s="9"/>
      <c r="AF309" s="9"/>
      <c r="AG309" s="9"/>
      <c r="AH309" s="9"/>
      <c r="AI309" s="9"/>
      <c r="AJ309" s="9"/>
      <c r="AK309" s="9"/>
      <c r="AL309" s="9"/>
      <c r="AM309" s="9"/>
      <c r="AN309" s="9"/>
      <c r="AO309" s="9"/>
      <c r="AP309" s="9"/>
      <c r="AQ309" s="9"/>
      <c r="AR309" s="9"/>
      <c r="AS309" s="9"/>
      <c r="AT309" s="9"/>
      <c r="AU309" s="9"/>
      <c r="AV309" s="9"/>
      <c r="AW309" s="9"/>
      <c r="AX309" s="9"/>
      <c r="AY309" s="9"/>
      <c r="AZ309" s="9"/>
      <c r="BA309" s="9"/>
      <c r="BB309" s="9"/>
      <c r="BC309" s="9"/>
      <c r="BD309" s="9"/>
      <c r="BE309" s="9"/>
      <c r="BF309" s="9"/>
      <c r="BG309" s="9"/>
      <c r="BH309" s="9"/>
      <c r="BI309" s="9"/>
      <c r="BJ309" s="9"/>
      <c r="BK309" s="9"/>
      <c r="BL309" s="9"/>
      <c r="BM309" s="9"/>
      <c r="BN309" s="9"/>
      <c r="BO309" s="9"/>
      <c r="BP309" s="9"/>
      <c r="BQ309" s="9"/>
      <c r="BR309" s="9"/>
      <c r="BS309" s="9"/>
      <c r="BT309" s="9"/>
      <c r="BU309" s="9"/>
      <c r="BV309" s="9"/>
    </row>
    <row r="310" spans="1:95" ht="15" customHeight="1">
      <c r="A310" s="12"/>
      <c r="B310" s="12"/>
      <c r="C310" s="12"/>
      <c r="D310" s="12"/>
      <c r="E310" s="12"/>
      <c r="F310" s="12"/>
      <c r="G310" s="9"/>
      <c r="H310" s="11"/>
      <c r="I310" s="11"/>
      <c r="J310" s="10"/>
      <c r="K310" s="9"/>
      <c r="L310" s="9"/>
      <c r="M310" s="9"/>
      <c r="N310" s="9"/>
      <c r="O310" s="9"/>
      <c r="P310" s="9"/>
      <c r="Q310" s="9"/>
      <c r="R310" s="9"/>
      <c r="S310" s="9"/>
      <c r="T310" s="9"/>
      <c r="U310" s="9"/>
      <c r="V310" s="9"/>
      <c r="W310" s="9"/>
      <c r="X310" s="9"/>
      <c r="Y310" s="9"/>
      <c r="Z310" s="9"/>
      <c r="AA310" s="9"/>
      <c r="AB310" s="9"/>
      <c r="AC310" s="9"/>
      <c r="AD310" s="9"/>
      <c r="AE310" s="9"/>
      <c r="AF310" s="9"/>
      <c r="AG310" s="9"/>
      <c r="AH310" s="9"/>
      <c r="AI310" s="9"/>
      <c r="AJ310" s="9"/>
      <c r="AK310" s="9"/>
      <c r="AL310" s="9"/>
      <c r="AM310" s="9"/>
      <c r="AN310" s="9"/>
      <c r="AO310" s="9"/>
      <c r="AP310" s="9"/>
      <c r="AQ310" s="9"/>
      <c r="AR310" s="9"/>
      <c r="AS310" s="9"/>
      <c r="AT310" s="9"/>
      <c r="AU310" s="9"/>
      <c r="AV310" s="9"/>
      <c r="AW310" s="9"/>
      <c r="AX310" s="9"/>
      <c r="AY310" s="9"/>
      <c r="AZ310" s="9"/>
      <c r="BA310" s="9"/>
      <c r="BB310" s="9"/>
      <c r="BC310" s="9"/>
      <c r="BD310" s="9"/>
      <c r="BE310" s="9"/>
      <c r="BF310" s="9"/>
      <c r="BG310" s="9"/>
      <c r="BH310" s="9"/>
      <c r="BI310" s="9"/>
      <c r="BJ310" s="9"/>
      <c r="BK310" s="9"/>
      <c r="BL310" s="9"/>
      <c r="BM310" s="9"/>
      <c r="BN310" s="9"/>
      <c r="BO310" s="9"/>
      <c r="BP310" s="9"/>
      <c r="BQ310" s="9"/>
      <c r="BR310" s="9"/>
      <c r="BS310" s="9"/>
      <c r="BT310" s="9"/>
      <c r="BU310" s="9"/>
      <c r="BV310" s="9"/>
    </row>
    <row r="311" spans="1:95" ht="15" customHeight="1">
      <c r="A311" s="12"/>
      <c r="B311" s="12"/>
      <c r="C311" s="12"/>
      <c r="D311" s="12"/>
      <c r="E311" s="12"/>
      <c r="F311" s="12"/>
      <c r="G311" s="9"/>
      <c r="H311" s="11"/>
      <c r="I311" s="11"/>
      <c r="J311" s="10"/>
      <c r="K311" s="9"/>
      <c r="L311" s="9"/>
      <c r="M311" s="9"/>
      <c r="N311" s="9"/>
      <c r="O311" s="9"/>
      <c r="P311" s="9"/>
      <c r="Q311" s="9"/>
      <c r="R311" s="9"/>
      <c r="S311" s="9"/>
      <c r="T311" s="9"/>
      <c r="U311" s="9"/>
      <c r="V311" s="9"/>
      <c r="W311" s="9"/>
      <c r="X311" s="9"/>
      <c r="Y311" s="9"/>
      <c r="Z311" s="9"/>
      <c r="AA311" s="9"/>
      <c r="AB311" s="9"/>
      <c r="AC311" s="9"/>
      <c r="AD311" s="9"/>
      <c r="AE311" s="9"/>
      <c r="AF311" s="9"/>
      <c r="AG311" s="9"/>
      <c r="AH311" s="9"/>
      <c r="AI311" s="9"/>
      <c r="AJ311" s="9"/>
      <c r="AK311" s="9"/>
      <c r="AL311" s="9"/>
      <c r="AM311" s="9"/>
      <c r="AN311" s="9"/>
      <c r="AO311" s="9"/>
      <c r="AP311" s="9"/>
      <c r="AQ311" s="9"/>
      <c r="AR311" s="9"/>
      <c r="AS311" s="9"/>
      <c r="AT311" s="9"/>
      <c r="AU311" s="9"/>
      <c r="AV311" s="9"/>
      <c r="AW311" s="9"/>
      <c r="AX311" s="9"/>
      <c r="AY311" s="9"/>
      <c r="AZ311" s="9"/>
      <c r="BA311" s="9"/>
      <c r="BB311" s="9"/>
      <c r="BC311" s="9"/>
      <c r="BD311" s="9"/>
      <c r="BE311" s="9"/>
      <c r="BF311" s="9"/>
      <c r="BG311" s="9"/>
      <c r="BH311" s="9"/>
      <c r="BI311" s="9"/>
      <c r="BJ311" s="9"/>
      <c r="BK311" s="9"/>
      <c r="BL311" s="9"/>
      <c r="BM311" s="9"/>
      <c r="BN311" s="9"/>
      <c r="BO311" s="9"/>
      <c r="BP311" s="9"/>
      <c r="BQ311" s="9"/>
      <c r="BR311" s="9"/>
      <c r="BS311" s="9"/>
      <c r="BT311" s="9"/>
      <c r="BU311" s="9"/>
      <c r="BV311" s="9"/>
    </row>
    <row r="312" spans="1:95" ht="15" customHeight="1">
      <c r="A312" s="12"/>
      <c r="B312" s="12"/>
      <c r="C312" s="12"/>
      <c r="D312" s="12"/>
      <c r="E312" s="12"/>
      <c r="F312" s="12"/>
      <c r="G312" s="9"/>
      <c r="H312" s="11"/>
      <c r="I312" s="11"/>
      <c r="J312" s="10"/>
      <c r="K312" s="9"/>
      <c r="L312" s="9"/>
      <c r="M312" s="9"/>
      <c r="N312" s="9"/>
      <c r="O312" s="9"/>
      <c r="P312" s="9"/>
      <c r="Q312" s="9"/>
      <c r="R312" s="9"/>
      <c r="S312" s="9"/>
      <c r="T312" s="9"/>
      <c r="U312" s="9"/>
      <c r="V312" s="9"/>
      <c r="W312" s="9"/>
      <c r="X312" s="9"/>
      <c r="Y312" s="9"/>
      <c r="Z312" s="9"/>
      <c r="AA312" s="9"/>
      <c r="AB312" s="9"/>
      <c r="AC312" s="9"/>
      <c r="AD312" s="9"/>
      <c r="AE312" s="9"/>
      <c r="AF312" s="9"/>
      <c r="AG312" s="9"/>
      <c r="AH312" s="9"/>
      <c r="AI312" s="9"/>
      <c r="AJ312" s="9"/>
      <c r="AK312" s="9"/>
      <c r="AL312" s="9"/>
      <c r="AM312" s="9"/>
      <c r="AN312" s="9"/>
      <c r="AO312" s="9"/>
      <c r="AP312" s="9"/>
      <c r="AQ312" s="9"/>
      <c r="AR312" s="9"/>
      <c r="AS312" s="9"/>
      <c r="AT312" s="9"/>
      <c r="AU312" s="9"/>
      <c r="AV312" s="9"/>
      <c r="AW312" s="9"/>
      <c r="AX312" s="9"/>
      <c r="AY312" s="9"/>
      <c r="AZ312" s="9"/>
      <c r="BA312" s="9"/>
      <c r="BB312" s="9"/>
      <c r="BC312" s="9"/>
      <c r="BD312" s="9"/>
      <c r="BE312" s="9"/>
      <c r="BF312" s="9"/>
      <c r="BG312" s="9"/>
      <c r="BH312" s="9"/>
      <c r="BI312" s="9"/>
      <c r="BJ312" s="9"/>
      <c r="BK312" s="9"/>
      <c r="BL312" s="9"/>
      <c r="BM312" s="9"/>
      <c r="BN312" s="9"/>
      <c r="BO312" s="9"/>
      <c r="BP312" s="9"/>
      <c r="BQ312" s="9"/>
      <c r="BR312" s="9"/>
      <c r="BS312" s="9"/>
      <c r="BT312" s="9"/>
      <c r="BU312" s="9"/>
      <c r="BV312" s="9"/>
    </row>
    <row r="313" spans="1:95" ht="15" customHeight="1">
      <c r="A313" s="12"/>
      <c r="B313" s="12"/>
      <c r="C313" s="12"/>
      <c r="D313" s="12"/>
      <c r="E313" s="12"/>
      <c r="F313" s="12"/>
      <c r="G313" s="9"/>
      <c r="H313" s="11"/>
      <c r="I313" s="11"/>
      <c r="J313" s="10"/>
      <c r="K313" s="9"/>
      <c r="L313" s="9"/>
      <c r="M313" s="9"/>
      <c r="N313" s="9"/>
      <c r="O313" s="9"/>
      <c r="P313" s="9"/>
      <c r="Q313" s="9"/>
      <c r="R313" s="9"/>
      <c r="S313" s="9"/>
      <c r="T313" s="9"/>
      <c r="U313" s="9"/>
      <c r="V313" s="9"/>
      <c r="W313" s="9"/>
      <c r="X313" s="9"/>
      <c r="Y313" s="9"/>
      <c r="Z313" s="9"/>
      <c r="AA313" s="9"/>
      <c r="AB313" s="9"/>
      <c r="AC313" s="9"/>
      <c r="AD313" s="9"/>
      <c r="AE313" s="9"/>
      <c r="AF313" s="9"/>
      <c r="AG313" s="9"/>
      <c r="AH313" s="9"/>
      <c r="AI313" s="9"/>
      <c r="AJ313" s="9"/>
      <c r="AK313" s="9"/>
      <c r="AL313" s="9"/>
      <c r="AM313" s="9"/>
      <c r="AN313" s="9"/>
      <c r="AO313" s="9"/>
      <c r="AP313" s="9"/>
      <c r="AQ313" s="9"/>
      <c r="AR313" s="9"/>
      <c r="AS313" s="9"/>
      <c r="AT313" s="9"/>
      <c r="AU313" s="9"/>
      <c r="AV313" s="9"/>
      <c r="AW313" s="9"/>
      <c r="AX313" s="9"/>
      <c r="AY313" s="9"/>
      <c r="AZ313" s="9"/>
      <c r="BA313" s="9"/>
      <c r="BB313" s="9"/>
      <c r="BC313" s="9"/>
      <c r="BD313" s="9"/>
      <c r="BE313" s="9"/>
      <c r="BF313" s="9"/>
      <c r="BG313" s="9"/>
      <c r="BH313" s="9"/>
      <c r="BI313" s="9"/>
      <c r="BJ313" s="9"/>
      <c r="BK313" s="9"/>
      <c r="BL313" s="9"/>
      <c r="BM313" s="9"/>
      <c r="BN313" s="9"/>
      <c r="BO313" s="9"/>
      <c r="BP313" s="9"/>
      <c r="BQ313" s="9"/>
      <c r="BR313" s="9"/>
      <c r="BS313" s="9"/>
      <c r="BT313" s="9"/>
      <c r="BU313" s="9"/>
      <c r="BV313" s="9"/>
    </row>
    <row r="314" spans="1:95" ht="15" customHeight="1">
      <c r="A314" s="12"/>
      <c r="B314" s="12"/>
      <c r="C314" s="12"/>
      <c r="D314" s="12"/>
      <c r="E314" s="12"/>
      <c r="F314" s="12"/>
      <c r="G314" s="9"/>
      <c r="H314" s="11"/>
      <c r="I314" s="11"/>
      <c r="J314" s="10"/>
      <c r="K314" s="9"/>
      <c r="L314" s="9"/>
      <c r="M314" s="9"/>
      <c r="N314" s="9"/>
      <c r="O314" s="9"/>
      <c r="P314" s="9"/>
      <c r="Q314" s="9"/>
      <c r="R314" s="9"/>
      <c r="S314" s="9"/>
      <c r="T314" s="9"/>
      <c r="U314" s="9"/>
      <c r="V314" s="9"/>
      <c r="W314" s="9"/>
      <c r="X314" s="9"/>
      <c r="Y314" s="9"/>
      <c r="Z314" s="9"/>
      <c r="AA314" s="9"/>
      <c r="AB314" s="9"/>
      <c r="AC314" s="9"/>
      <c r="AD314" s="9"/>
      <c r="AE314" s="9"/>
      <c r="AF314" s="9"/>
      <c r="AG314" s="9"/>
      <c r="AH314" s="9"/>
      <c r="AI314" s="9"/>
      <c r="AJ314" s="9"/>
      <c r="AK314" s="9"/>
      <c r="AL314" s="9"/>
      <c r="AM314" s="9"/>
      <c r="AN314" s="9"/>
      <c r="AO314" s="9"/>
      <c r="AP314" s="9"/>
      <c r="AQ314" s="9"/>
      <c r="AR314" s="9"/>
      <c r="AS314" s="9"/>
      <c r="AT314" s="9"/>
      <c r="AU314" s="9"/>
      <c r="AV314" s="9"/>
      <c r="AW314" s="9"/>
      <c r="AX314" s="9"/>
      <c r="AY314" s="9"/>
      <c r="AZ314" s="9"/>
      <c r="BA314" s="9"/>
      <c r="BB314" s="9"/>
      <c r="BC314" s="9"/>
      <c r="BD314" s="9"/>
      <c r="BE314" s="9"/>
      <c r="BF314" s="9"/>
      <c r="BG314" s="9"/>
      <c r="BH314" s="9"/>
      <c r="BI314" s="9"/>
      <c r="BJ314" s="9"/>
      <c r="BK314" s="9"/>
      <c r="BL314" s="9"/>
      <c r="BM314" s="9"/>
      <c r="BN314" s="9"/>
      <c r="BO314" s="9"/>
      <c r="BP314" s="9"/>
      <c r="BQ314" s="9"/>
      <c r="BR314" s="9"/>
      <c r="BS314" s="9"/>
      <c r="BT314" s="9"/>
      <c r="BU314" s="9"/>
      <c r="BV314" s="9"/>
    </row>
    <row r="315" spans="1:95" ht="15" customHeight="1">
      <c r="A315" s="12"/>
      <c r="B315" s="12"/>
      <c r="C315" s="12"/>
      <c r="D315" s="12"/>
      <c r="E315" s="12"/>
      <c r="F315" s="12"/>
      <c r="G315" s="9"/>
      <c r="H315" s="11"/>
      <c r="I315" s="11"/>
      <c r="J315" s="10"/>
      <c r="K315" s="9"/>
      <c r="L315" s="9"/>
      <c r="M315" s="9"/>
      <c r="N315" s="9"/>
      <c r="O315" s="9"/>
      <c r="P315" s="9"/>
      <c r="Q315" s="9"/>
      <c r="R315" s="9"/>
      <c r="S315" s="9"/>
      <c r="T315" s="9"/>
      <c r="U315" s="9"/>
      <c r="V315" s="9"/>
      <c r="W315" s="9"/>
      <c r="X315" s="9"/>
      <c r="Y315" s="9"/>
      <c r="Z315" s="9"/>
      <c r="AA315" s="9"/>
      <c r="AB315" s="9"/>
      <c r="AC315" s="9"/>
      <c r="AD315" s="9"/>
      <c r="AE315" s="9"/>
      <c r="AF315" s="9"/>
      <c r="AG315" s="9"/>
      <c r="AH315" s="9"/>
      <c r="AI315" s="9"/>
      <c r="AJ315" s="9"/>
      <c r="AK315" s="9"/>
      <c r="AL315" s="9"/>
      <c r="AM315" s="9"/>
      <c r="AN315" s="9"/>
      <c r="AO315" s="9"/>
      <c r="AP315" s="9"/>
      <c r="AQ315" s="9"/>
      <c r="AR315" s="9"/>
      <c r="AS315" s="9"/>
      <c r="AT315" s="9"/>
      <c r="AU315" s="9"/>
      <c r="AV315" s="9"/>
      <c r="AW315" s="9"/>
      <c r="AX315" s="9"/>
      <c r="AY315" s="9"/>
      <c r="AZ315" s="9"/>
      <c r="BA315" s="9"/>
      <c r="BB315" s="9"/>
      <c r="BC315" s="9"/>
      <c r="BD315" s="9"/>
      <c r="BE315" s="9"/>
      <c r="BF315" s="9"/>
      <c r="BG315" s="9"/>
      <c r="BH315" s="9"/>
      <c r="BI315" s="9"/>
      <c r="BJ315" s="9"/>
      <c r="BK315" s="9"/>
      <c r="BL315" s="9"/>
      <c r="BM315" s="9"/>
      <c r="BN315" s="9"/>
      <c r="BO315" s="9"/>
      <c r="BP315" s="9"/>
      <c r="BQ315" s="9"/>
      <c r="BR315" s="9"/>
      <c r="BS315" s="9"/>
      <c r="BT315" s="9"/>
      <c r="BU315" s="9"/>
      <c r="BV315" s="9"/>
    </row>
    <row r="316" spans="1:95" ht="15" customHeight="1">
      <c r="A316" s="12"/>
      <c r="B316" s="12"/>
      <c r="C316" s="12"/>
      <c r="D316" s="12"/>
      <c r="E316" s="12"/>
      <c r="F316" s="12"/>
      <c r="G316" s="9"/>
      <c r="H316" s="11"/>
      <c r="I316" s="11"/>
      <c r="J316" s="10"/>
      <c r="K316" s="9"/>
      <c r="L316" s="9"/>
      <c r="M316" s="9"/>
      <c r="N316" s="9"/>
      <c r="O316" s="9"/>
      <c r="P316" s="9"/>
      <c r="Q316" s="9"/>
      <c r="R316" s="9"/>
      <c r="S316" s="9"/>
      <c r="T316" s="9"/>
      <c r="U316" s="9"/>
      <c r="V316" s="9"/>
      <c r="W316" s="9"/>
      <c r="X316" s="9"/>
      <c r="Y316" s="9"/>
      <c r="Z316" s="9"/>
      <c r="AA316" s="9"/>
      <c r="AB316" s="9"/>
      <c r="AC316" s="9"/>
      <c r="AD316" s="9"/>
      <c r="AE316" s="9"/>
      <c r="AF316" s="9"/>
      <c r="AG316" s="9"/>
      <c r="AH316" s="9"/>
      <c r="AI316" s="9"/>
      <c r="AJ316" s="9"/>
      <c r="AK316" s="9"/>
      <c r="AL316" s="9"/>
      <c r="AM316" s="9"/>
      <c r="AN316" s="9"/>
      <c r="AO316" s="9"/>
      <c r="AP316" s="9"/>
      <c r="AQ316" s="9"/>
      <c r="AR316" s="9"/>
      <c r="AS316" s="9"/>
      <c r="AT316" s="9"/>
      <c r="AU316" s="9"/>
      <c r="AV316" s="9"/>
      <c r="AW316" s="9"/>
      <c r="AX316" s="9"/>
      <c r="AY316" s="9"/>
      <c r="AZ316" s="9"/>
      <c r="BA316" s="9"/>
      <c r="BB316" s="9"/>
      <c r="BC316" s="9"/>
      <c r="BD316" s="9"/>
      <c r="BE316" s="9"/>
      <c r="BF316" s="9"/>
      <c r="BG316" s="9"/>
      <c r="BH316" s="9"/>
      <c r="BI316" s="9"/>
      <c r="BJ316" s="9"/>
      <c r="BK316" s="9"/>
      <c r="BL316" s="9"/>
      <c r="BM316" s="9"/>
      <c r="BN316" s="9"/>
      <c r="BO316" s="9"/>
      <c r="BP316" s="9"/>
      <c r="BQ316" s="9"/>
      <c r="BR316" s="9"/>
      <c r="BS316" s="9"/>
      <c r="BT316" s="9"/>
      <c r="BU316" s="9"/>
      <c r="BV316" s="9"/>
    </row>
    <row r="317" spans="1:95" ht="15" customHeight="1">
      <c r="A317" s="12"/>
      <c r="B317" s="12"/>
      <c r="C317" s="12"/>
      <c r="D317" s="12"/>
      <c r="E317" s="12"/>
      <c r="F317" s="12"/>
      <c r="G317" s="9"/>
      <c r="H317" s="11"/>
      <c r="I317" s="11"/>
      <c r="J317" s="10"/>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9"/>
      <c r="AQ317" s="9"/>
      <c r="AR317" s="9"/>
      <c r="AS317" s="9"/>
      <c r="AT317" s="9"/>
      <c r="AU317" s="9"/>
      <c r="AV317" s="9"/>
      <c r="AW317" s="9"/>
      <c r="AX317" s="9"/>
      <c r="AY317" s="9"/>
      <c r="AZ317" s="9"/>
      <c r="BA317" s="9"/>
      <c r="BB317" s="9"/>
      <c r="BC317" s="9"/>
      <c r="BD317" s="9"/>
      <c r="BE317" s="9"/>
      <c r="BF317" s="9"/>
      <c r="BG317" s="9"/>
      <c r="BH317" s="9"/>
      <c r="BI317" s="9"/>
      <c r="BJ317" s="9"/>
      <c r="BK317" s="9"/>
      <c r="BL317" s="9"/>
      <c r="BM317" s="9"/>
      <c r="BN317" s="9"/>
      <c r="BO317" s="9"/>
      <c r="BP317" s="9"/>
      <c r="BQ317" s="9"/>
      <c r="BR317" s="9"/>
      <c r="BS317" s="9"/>
      <c r="BT317" s="9"/>
      <c r="BU317" s="9"/>
      <c r="BV317" s="9"/>
    </row>
    <row r="318" spans="1:95" ht="15" customHeight="1">
      <c r="A318" s="12"/>
      <c r="B318" s="12"/>
      <c r="C318" s="12"/>
      <c r="D318" s="12"/>
      <c r="E318" s="12"/>
      <c r="F318" s="12"/>
      <c r="G318" s="9"/>
      <c r="H318" s="11"/>
      <c r="I318" s="11"/>
      <c r="J318" s="10"/>
      <c r="K318" s="9"/>
      <c r="L318" s="9"/>
      <c r="M318" s="9"/>
      <c r="N318" s="9"/>
      <c r="O318" s="9"/>
      <c r="P318" s="9"/>
      <c r="Q318" s="9"/>
      <c r="R318" s="9"/>
      <c r="S318" s="9"/>
      <c r="T318" s="9"/>
      <c r="U318" s="9"/>
      <c r="V318" s="9"/>
      <c r="W318" s="9"/>
      <c r="X318" s="9"/>
      <c r="Y318" s="9"/>
      <c r="Z318" s="9"/>
      <c r="AA318" s="9"/>
      <c r="AB318" s="9"/>
      <c r="AC318" s="9"/>
      <c r="AD318" s="9"/>
      <c r="AE318" s="9"/>
      <c r="AF318" s="9"/>
      <c r="AG318" s="9"/>
      <c r="AH318" s="9"/>
      <c r="AI318" s="9"/>
      <c r="AJ318" s="9"/>
      <c r="AK318" s="9"/>
      <c r="AL318" s="9"/>
      <c r="AM318" s="9"/>
      <c r="AN318" s="9"/>
      <c r="AO318" s="9"/>
      <c r="AP318" s="9"/>
      <c r="AQ318" s="9"/>
      <c r="AR318" s="9"/>
      <c r="AS318" s="9"/>
      <c r="AT318" s="9"/>
      <c r="AU318" s="9"/>
      <c r="AV318" s="9"/>
      <c r="AW318" s="9"/>
      <c r="AX318" s="9"/>
      <c r="AY318" s="9"/>
      <c r="AZ318" s="9"/>
      <c r="BA318" s="9"/>
      <c r="BB318" s="9"/>
      <c r="BC318" s="9"/>
      <c r="BD318" s="9"/>
      <c r="BE318" s="9"/>
      <c r="BF318" s="9"/>
      <c r="BG318" s="9"/>
      <c r="BH318" s="9"/>
      <c r="BI318" s="9"/>
      <c r="BJ318" s="9"/>
      <c r="BK318" s="9"/>
      <c r="BL318" s="9"/>
      <c r="BM318" s="9"/>
      <c r="BN318" s="9"/>
      <c r="BO318" s="9"/>
      <c r="BP318" s="9"/>
      <c r="BQ318" s="9"/>
      <c r="BR318" s="9"/>
      <c r="BS318" s="9"/>
      <c r="BT318" s="9"/>
      <c r="BU318" s="9"/>
      <c r="BV318" s="9"/>
    </row>
    <row r="319" spans="1:95" ht="15" customHeight="1">
      <c r="A319" s="12"/>
      <c r="B319" s="12"/>
      <c r="C319" s="12"/>
      <c r="D319" s="12"/>
      <c r="E319" s="12"/>
      <c r="F319" s="12"/>
      <c r="G319" s="9"/>
      <c r="H319" s="11"/>
      <c r="I319" s="11"/>
      <c r="J319" s="10"/>
      <c r="K319" s="9"/>
      <c r="L319" s="9"/>
      <c r="M319" s="9"/>
      <c r="N319" s="9"/>
      <c r="O319" s="9"/>
      <c r="P319" s="9"/>
      <c r="Q319" s="9"/>
      <c r="R319" s="9"/>
      <c r="S319" s="9"/>
      <c r="T319" s="9"/>
      <c r="U319" s="9"/>
      <c r="V319" s="9"/>
      <c r="W319" s="9"/>
      <c r="X319" s="9"/>
      <c r="Y319" s="9"/>
      <c r="Z319" s="9"/>
      <c r="AA319" s="9"/>
      <c r="AB319" s="9"/>
      <c r="AC319" s="9"/>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row>
    <row r="320" spans="1:95" ht="15" customHeight="1">
      <c r="A320" s="12"/>
      <c r="B320" s="12"/>
      <c r="C320" s="12"/>
      <c r="D320" s="12"/>
      <c r="E320" s="12"/>
      <c r="F320" s="12"/>
      <c r="G320" s="9"/>
      <c r="H320" s="11"/>
      <c r="I320" s="11"/>
      <c r="J320" s="10"/>
      <c r="K320" s="9"/>
      <c r="L320" s="9"/>
      <c r="M320" s="9"/>
      <c r="N320" s="9"/>
      <c r="O320" s="9"/>
      <c r="P320" s="9"/>
      <c r="Q320" s="9"/>
      <c r="R320" s="9"/>
      <c r="S320" s="9"/>
      <c r="T320" s="9"/>
      <c r="U320" s="9"/>
      <c r="V320" s="9"/>
      <c r="W320" s="9"/>
      <c r="X320" s="9"/>
      <c r="Y320" s="9"/>
      <c r="Z320" s="9"/>
      <c r="AA320" s="9"/>
      <c r="AB320" s="9"/>
      <c r="AC320" s="9"/>
      <c r="AD320" s="9"/>
      <c r="AE320" s="9"/>
      <c r="AF320" s="9"/>
      <c r="AG320" s="9"/>
      <c r="AH320" s="9"/>
      <c r="AI320" s="9"/>
      <c r="AJ320" s="9"/>
      <c r="AK320" s="9"/>
      <c r="AL320" s="9"/>
      <c r="AM320" s="9"/>
      <c r="AN320" s="9"/>
      <c r="AO320" s="9"/>
      <c r="AP320" s="9"/>
      <c r="AQ320" s="9"/>
      <c r="AR320" s="9"/>
      <c r="AS320" s="9"/>
      <c r="AT320" s="9"/>
      <c r="AU320" s="9"/>
      <c r="AV320" s="9"/>
      <c r="AW320" s="9"/>
      <c r="AX320" s="9"/>
      <c r="AY320" s="9"/>
      <c r="AZ320" s="9"/>
      <c r="BA320" s="9"/>
      <c r="BB320" s="9"/>
      <c r="BC320" s="9"/>
      <c r="BD320" s="9"/>
      <c r="BE320" s="9"/>
      <c r="BF320" s="9"/>
      <c r="BG320" s="9"/>
      <c r="BH320" s="9"/>
      <c r="BI320" s="9"/>
      <c r="BJ320" s="9"/>
      <c r="BK320" s="9"/>
      <c r="BL320" s="9"/>
      <c r="BM320" s="9"/>
      <c r="BN320" s="9"/>
      <c r="BO320" s="9"/>
      <c r="BP320" s="9"/>
      <c r="BQ320" s="9"/>
      <c r="BR320" s="9"/>
      <c r="BS320" s="9"/>
      <c r="BT320" s="9"/>
      <c r="BU320" s="9"/>
      <c r="BV320" s="9"/>
    </row>
  </sheetData>
  <mergeCells count="1062">
    <mergeCell ref="BU109:BU112"/>
    <mergeCell ref="BK109:BK112"/>
    <mergeCell ref="BL109:BL112"/>
    <mergeCell ref="BM109:BM112"/>
    <mergeCell ref="BN109:BN112"/>
    <mergeCell ref="AD109:AD112"/>
    <mergeCell ref="AE109:AE112"/>
    <mergeCell ref="AF109:AF112"/>
    <mergeCell ref="AG109:AG112"/>
    <mergeCell ref="AH109:AH112"/>
    <mergeCell ref="A109:A112"/>
    <mergeCell ref="K109:K112"/>
    <mergeCell ref="L109:L112"/>
    <mergeCell ref="M109:M112"/>
    <mergeCell ref="N109:N112"/>
    <mergeCell ref="J109:J112"/>
    <mergeCell ref="O109:O112"/>
    <mergeCell ref="P109:P112"/>
    <mergeCell ref="X109:X112"/>
    <mergeCell ref="Y109:Y112"/>
    <mergeCell ref="Z109:Z112"/>
    <mergeCell ref="AA109:AA112"/>
    <mergeCell ref="AB109:AB112"/>
    <mergeCell ref="S109:S112"/>
    <mergeCell ref="T109:T112"/>
    <mergeCell ref="U109:U112"/>
    <mergeCell ref="V109:V112"/>
    <mergeCell ref="W109:W112"/>
    <mergeCell ref="AC109:AC112"/>
    <mergeCell ref="R109:R112"/>
    <mergeCell ref="E58:E60"/>
    <mergeCell ref="B109:B112"/>
    <mergeCell ref="C109:C112"/>
    <mergeCell ref="D109:D112"/>
    <mergeCell ref="E109:E112"/>
    <mergeCell ref="F109:F112"/>
    <mergeCell ref="G109:G112"/>
    <mergeCell ref="H109:H112"/>
    <mergeCell ref="BI109:BI112"/>
    <mergeCell ref="BJ109:BJ112"/>
    <mergeCell ref="BL102:BL104"/>
    <mergeCell ref="C98:C101"/>
    <mergeCell ref="D98:D101"/>
    <mergeCell ref="E98:E101"/>
    <mergeCell ref="F98:F101"/>
    <mergeCell ref="G98:G101"/>
    <mergeCell ref="V98:V101"/>
    <mergeCell ref="W98:W101"/>
    <mergeCell ref="X98:X101"/>
    <mergeCell ref="Y98:Y101"/>
    <mergeCell ref="Z98:Z101"/>
    <mergeCell ref="Q98:Q101"/>
    <mergeCell ref="R98:R101"/>
    <mergeCell ref="S98:S101"/>
    <mergeCell ref="T98:T101"/>
    <mergeCell ref="E102:E104"/>
    <mergeCell ref="H102:H104"/>
    <mergeCell ref="AF102:AF104"/>
    <mergeCell ref="BL98:BL101"/>
    <mergeCell ref="AJ105:AJ108"/>
    <mergeCell ref="V102:V104"/>
    <mergeCell ref="W102:W104"/>
    <mergeCell ref="BM98:BM101"/>
    <mergeCell ref="A98:A101"/>
    <mergeCell ref="BK98:BK101"/>
    <mergeCell ref="BI102:BI104"/>
    <mergeCell ref="BJ102:BJ104"/>
    <mergeCell ref="BK102:BK104"/>
    <mergeCell ref="A102:A104"/>
    <mergeCell ref="B105:B108"/>
    <mergeCell ref="C105:C108"/>
    <mergeCell ref="D105:D108"/>
    <mergeCell ref="A105:A108"/>
    <mergeCell ref="C102:C104"/>
    <mergeCell ref="D102:D104"/>
    <mergeCell ref="B102:B104"/>
    <mergeCell ref="AB105:AB108"/>
    <mergeCell ref="AC105:AC108"/>
    <mergeCell ref="K105:K108"/>
    <mergeCell ref="E105:E108"/>
    <mergeCell ref="B98:B101"/>
    <mergeCell ref="AH105:AH108"/>
    <mergeCell ref="R105:R108"/>
    <mergeCell ref="S105:S108"/>
    <mergeCell ref="T105:T108"/>
    <mergeCell ref="U105:U108"/>
    <mergeCell ref="BK105:BK108"/>
    <mergeCell ref="BL105:BL108"/>
    <mergeCell ref="O98:O101"/>
    <mergeCell ref="P98:P101"/>
    <mergeCell ref="AH102:AH104"/>
    <mergeCell ref="AI102:AI104"/>
    <mergeCell ref="AJ102:AJ104"/>
    <mergeCell ref="AI105:AI108"/>
    <mergeCell ref="X102:X104"/>
    <mergeCell ref="BM102:BM104"/>
    <mergeCell ref="BM105:BM108"/>
    <mergeCell ref="BI105:BI108"/>
    <mergeCell ref="BJ105:BJ108"/>
    <mergeCell ref="BF98:BF101"/>
    <mergeCell ref="BG98:BG101"/>
    <mergeCell ref="BH98:BH101"/>
    <mergeCell ref="BI98:BI101"/>
    <mergeCell ref="BJ98:BJ101"/>
    <mergeCell ref="H98:H101"/>
    <mergeCell ref="J98:J101"/>
    <mergeCell ref="K98:K101"/>
    <mergeCell ref="L98:L101"/>
    <mergeCell ref="M98:M101"/>
    <mergeCell ref="N98:N101"/>
    <mergeCell ref="AH98:AH101"/>
    <mergeCell ref="AI98:AI101"/>
    <mergeCell ref="AJ98:AJ101"/>
    <mergeCell ref="H105:H108"/>
    <mergeCell ref="J105:J108"/>
    <mergeCell ref="V105:V108"/>
    <mergeCell ref="W105:W108"/>
    <mergeCell ref="X105:X108"/>
    <mergeCell ref="Y105:Y108"/>
    <mergeCell ref="L102:L104"/>
    <mergeCell ref="M102:M104"/>
    <mergeCell ref="N102:N104"/>
    <mergeCell ref="O102:O104"/>
    <mergeCell ref="P102:P104"/>
    <mergeCell ref="U98:U101"/>
    <mergeCell ref="AF98:AF101"/>
    <mergeCell ref="AA98:AA101"/>
    <mergeCell ref="AB98:AB101"/>
    <mergeCell ref="AC98:AC101"/>
    <mergeCell ref="AD98:AD101"/>
    <mergeCell ref="AE98:AE101"/>
    <mergeCell ref="AJ109:AJ112"/>
    <mergeCell ref="AA102:AA104"/>
    <mergeCell ref="AB102:AB104"/>
    <mergeCell ref="AC102:AC104"/>
    <mergeCell ref="F102:F104"/>
    <mergeCell ref="G102:G104"/>
    <mergeCell ref="J102:J104"/>
    <mergeCell ref="K102:K104"/>
    <mergeCell ref="Y102:Y104"/>
    <mergeCell ref="Z102:Z104"/>
    <mergeCell ref="Q102:Q104"/>
    <mergeCell ref="R102:R104"/>
    <mergeCell ref="S102:S104"/>
    <mergeCell ref="T102:T104"/>
    <mergeCell ref="U102:U104"/>
    <mergeCell ref="AI109:AI112"/>
    <mergeCell ref="F105:F108"/>
    <mergeCell ref="G105:G108"/>
    <mergeCell ref="Z105:Z108"/>
    <mergeCell ref="AA105:AA108"/>
    <mergeCell ref="L105:L108"/>
    <mergeCell ref="M105:M108"/>
    <mergeCell ref="N105:N108"/>
    <mergeCell ref="O105:O108"/>
    <mergeCell ref="P105:P108"/>
    <mergeCell ref="Q105:Q108"/>
    <mergeCell ref="Q109:Q112"/>
    <mergeCell ref="AD105:AD108"/>
    <mergeCell ref="AE105:AE108"/>
    <mergeCell ref="AF105:AF108"/>
    <mergeCell ref="AD102:AD104"/>
    <mergeCell ref="AE102:AE104"/>
    <mergeCell ref="BI94:BI97"/>
    <mergeCell ref="BJ94:BJ97"/>
    <mergeCell ref="BK94:BK97"/>
    <mergeCell ref="BL94:BL97"/>
    <mergeCell ref="BM94:BM97"/>
    <mergeCell ref="AH94:AH97"/>
    <mergeCell ref="AI94:AI97"/>
    <mergeCell ref="AJ94:AJ97"/>
    <mergeCell ref="BF94:BF97"/>
    <mergeCell ref="BG94:BG97"/>
    <mergeCell ref="AL40:AL41"/>
    <mergeCell ref="BU77:BU79"/>
    <mergeCell ref="BO77:BO79"/>
    <mergeCell ref="BP77:BP79"/>
    <mergeCell ref="BQ77:BQ79"/>
    <mergeCell ref="BR77:BR79"/>
    <mergeCell ref="BS77:BS79"/>
    <mergeCell ref="BT77:BT79"/>
    <mergeCell ref="BI77:BI81"/>
    <mergeCell ref="BJ77:BJ81"/>
    <mergeCell ref="BG88:BG92"/>
    <mergeCell ref="BH88:BH92"/>
    <mergeCell ref="BI88:BI92"/>
    <mergeCell ref="BJ88:BJ92"/>
    <mergeCell ref="BK88:BK92"/>
    <mergeCell ref="BL88:BL92"/>
    <mergeCell ref="BM88:BM92"/>
    <mergeCell ref="A94:A97"/>
    <mergeCell ref="B94:B97"/>
    <mergeCell ref="C94:C97"/>
    <mergeCell ref="D94:D97"/>
    <mergeCell ref="G94:G97"/>
    <mergeCell ref="H94:H97"/>
    <mergeCell ref="J94:J97"/>
    <mergeCell ref="K94:K97"/>
    <mergeCell ref="L94:L97"/>
    <mergeCell ref="M94:M97"/>
    <mergeCell ref="N94:N97"/>
    <mergeCell ref="O94:O97"/>
    <mergeCell ref="P94:P97"/>
    <mergeCell ref="Q94:Q97"/>
    <mergeCell ref="R94:R97"/>
    <mergeCell ref="S94:S97"/>
    <mergeCell ref="T94:T97"/>
    <mergeCell ref="U94:U97"/>
    <mergeCell ref="V94:V97"/>
    <mergeCell ref="W94:W97"/>
    <mergeCell ref="X94:X97"/>
    <mergeCell ref="Y94:Y97"/>
    <mergeCell ref="Z94:Z97"/>
    <mergeCell ref="BH94:BH97"/>
    <mergeCell ref="AA94:AA97"/>
    <mergeCell ref="T88:T92"/>
    <mergeCell ref="U88:U92"/>
    <mergeCell ref="V88:V92"/>
    <mergeCell ref="W88:W92"/>
    <mergeCell ref="X88:X92"/>
    <mergeCell ref="Y88:Y92"/>
    <mergeCell ref="Z88:Z92"/>
    <mergeCell ref="AA88:AA92"/>
    <mergeCell ref="AB88:AB92"/>
    <mergeCell ref="AC88:AC92"/>
    <mergeCell ref="AD88:AD92"/>
    <mergeCell ref="AE88:AE92"/>
    <mergeCell ref="AF88:AF92"/>
    <mergeCell ref="AH88:AH92"/>
    <mergeCell ref="AI88:AI92"/>
    <mergeCell ref="AJ88:AJ92"/>
    <mergeCell ref="BF88:BF92"/>
    <mergeCell ref="AB94:AB97"/>
    <mergeCell ref="AC94:AC97"/>
    <mergeCell ref="AD94:AD97"/>
    <mergeCell ref="AE94:AE97"/>
    <mergeCell ref="AF94:AF97"/>
    <mergeCell ref="AF82:AF86"/>
    <mergeCell ref="BL82:BL86"/>
    <mergeCell ref="BM82:BM86"/>
    <mergeCell ref="A88:A92"/>
    <mergeCell ref="B88:B92"/>
    <mergeCell ref="C88:C92"/>
    <mergeCell ref="D88:D92"/>
    <mergeCell ref="G88:G92"/>
    <mergeCell ref="AH82:AH86"/>
    <mergeCell ref="AI82:AI86"/>
    <mergeCell ref="AJ82:AJ86"/>
    <mergeCell ref="BI82:BI86"/>
    <mergeCell ref="BJ82:BJ86"/>
    <mergeCell ref="BK82:BK86"/>
    <mergeCell ref="J82:J86"/>
    <mergeCell ref="K82:K86"/>
    <mergeCell ref="L82:L86"/>
    <mergeCell ref="M82:M86"/>
    <mergeCell ref="N82:N86"/>
    <mergeCell ref="BF82:BF86"/>
    <mergeCell ref="BG82:BG86"/>
    <mergeCell ref="H88:H92"/>
    <mergeCell ref="J88:J92"/>
    <mergeCell ref="K88:K92"/>
    <mergeCell ref="L88:L92"/>
    <mergeCell ref="M88:M92"/>
    <mergeCell ref="N88:N92"/>
    <mergeCell ref="O88:O92"/>
    <mergeCell ref="P88:P92"/>
    <mergeCell ref="Q88:Q92"/>
    <mergeCell ref="R88:R92"/>
    <mergeCell ref="S88:S92"/>
    <mergeCell ref="BL77:BL81"/>
    <mergeCell ref="BM77:BM81"/>
    <mergeCell ref="AH77:AH81"/>
    <mergeCell ref="AI77:AI81"/>
    <mergeCell ref="AJ77:AJ81"/>
    <mergeCell ref="BF77:BF81"/>
    <mergeCell ref="BG77:BG81"/>
    <mergeCell ref="BH77:BH81"/>
    <mergeCell ref="H82:H86"/>
    <mergeCell ref="A82:A86"/>
    <mergeCell ref="B82:B86"/>
    <mergeCell ref="C82:C86"/>
    <mergeCell ref="D82:D86"/>
    <mergeCell ref="G82:G86"/>
    <mergeCell ref="O82:O86"/>
    <mergeCell ref="P82:P86"/>
    <mergeCell ref="Q82:Q86"/>
    <mergeCell ref="R82:R86"/>
    <mergeCell ref="S82:S86"/>
    <mergeCell ref="T82:T86"/>
    <mergeCell ref="U82:U86"/>
    <mergeCell ref="V82:V86"/>
    <mergeCell ref="W82:W86"/>
    <mergeCell ref="X82:X86"/>
    <mergeCell ref="Y82:Y86"/>
    <mergeCell ref="Z82:Z86"/>
    <mergeCell ref="BH82:BH86"/>
    <mergeCell ref="AA82:AA86"/>
    <mergeCell ref="AB82:AB86"/>
    <mergeCell ref="AC82:AC86"/>
    <mergeCell ref="AD82:AD86"/>
    <mergeCell ref="AE82:AE86"/>
    <mergeCell ref="BM74:BM76"/>
    <mergeCell ref="A77:A81"/>
    <mergeCell ref="B77:B81"/>
    <mergeCell ref="C77:C81"/>
    <mergeCell ref="D77:D81"/>
    <mergeCell ref="F77:F81"/>
    <mergeCell ref="G77:G81"/>
    <mergeCell ref="H77:H81"/>
    <mergeCell ref="J77:J81"/>
    <mergeCell ref="K77:K81"/>
    <mergeCell ref="L77:L81"/>
    <mergeCell ref="M77:M81"/>
    <mergeCell ref="N77:N81"/>
    <mergeCell ref="O77:O81"/>
    <mergeCell ref="P77:P81"/>
    <mergeCell ref="Q77:Q81"/>
    <mergeCell ref="R77:R81"/>
    <mergeCell ref="S77:S81"/>
    <mergeCell ref="T77:T81"/>
    <mergeCell ref="U77:U81"/>
    <mergeCell ref="V77:V81"/>
    <mergeCell ref="W77:W81"/>
    <mergeCell ref="X77:X81"/>
    <mergeCell ref="Y77:Y81"/>
    <mergeCell ref="Z77:Z81"/>
    <mergeCell ref="AA77:AA81"/>
    <mergeCell ref="AB77:AB81"/>
    <mergeCell ref="AC77:AC81"/>
    <mergeCell ref="AD77:AD81"/>
    <mergeCell ref="AE77:AE81"/>
    <mergeCell ref="AF77:AF81"/>
    <mergeCell ref="BK77:BK81"/>
    <mergeCell ref="Z74:Z76"/>
    <mergeCell ref="AA74:AA76"/>
    <mergeCell ref="AB74:AB76"/>
    <mergeCell ref="AC74:AC76"/>
    <mergeCell ref="AD74:AD76"/>
    <mergeCell ref="AE74:AE76"/>
    <mergeCell ref="AF74:AF76"/>
    <mergeCell ref="AH74:AH76"/>
    <mergeCell ref="AI74:AI76"/>
    <mergeCell ref="AJ74:AJ76"/>
    <mergeCell ref="BF74:BF76"/>
    <mergeCell ref="BG74:BG76"/>
    <mergeCell ref="BH74:BH76"/>
    <mergeCell ref="BI74:BI76"/>
    <mergeCell ref="BJ74:BJ76"/>
    <mergeCell ref="BK74:BK76"/>
    <mergeCell ref="BL74:BL76"/>
    <mergeCell ref="H74:H76"/>
    <mergeCell ref="BL67:BL71"/>
    <mergeCell ref="BM67:BM71"/>
    <mergeCell ref="AJ67:AJ71"/>
    <mergeCell ref="BF67:BF71"/>
    <mergeCell ref="BG67:BG71"/>
    <mergeCell ref="BH67:BH71"/>
    <mergeCell ref="BI67:BI71"/>
    <mergeCell ref="BJ67:BJ71"/>
    <mergeCell ref="AC67:AC71"/>
    <mergeCell ref="A74:A76"/>
    <mergeCell ref="B74:B76"/>
    <mergeCell ref="C74:C76"/>
    <mergeCell ref="D74:D76"/>
    <mergeCell ref="F74:F76"/>
    <mergeCell ref="G74:G76"/>
    <mergeCell ref="J74:J76"/>
    <mergeCell ref="K74:K76"/>
    <mergeCell ref="L74:L76"/>
    <mergeCell ref="M74:M76"/>
    <mergeCell ref="N74:N76"/>
    <mergeCell ref="O74:O76"/>
    <mergeCell ref="P74:P76"/>
    <mergeCell ref="Q74:Q76"/>
    <mergeCell ref="R74:R76"/>
    <mergeCell ref="S74:S76"/>
    <mergeCell ref="T74:T76"/>
    <mergeCell ref="U74:U76"/>
    <mergeCell ref="V74:V76"/>
    <mergeCell ref="W74:W76"/>
    <mergeCell ref="X74:X76"/>
    <mergeCell ref="Y74:Y76"/>
    <mergeCell ref="O67:O71"/>
    <mergeCell ref="P67:P71"/>
    <mergeCell ref="AB67:AB71"/>
    <mergeCell ref="Q67:Q71"/>
    <mergeCell ref="R67:R71"/>
    <mergeCell ref="S67:S71"/>
    <mergeCell ref="T67:T71"/>
    <mergeCell ref="U67:U71"/>
    <mergeCell ref="V67:V71"/>
    <mergeCell ref="AD67:AD71"/>
    <mergeCell ref="AE67:AE71"/>
    <mergeCell ref="AF67:AF71"/>
    <mergeCell ref="AH67:AH71"/>
    <mergeCell ref="AI67:AI71"/>
    <mergeCell ref="W67:W71"/>
    <mergeCell ref="X67:X71"/>
    <mergeCell ref="Y67:Y71"/>
    <mergeCell ref="Z67:Z71"/>
    <mergeCell ref="AA67:AA71"/>
    <mergeCell ref="BI65:BI66"/>
    <mergeCell ref="BJ65:BJ66"/>
    <mergeCell ref="AC65:AC66"/>
    <mergeCell ref="AD65:AD66"/>
    <mergeCell ref="AE65:AE66"/>
    <mergeCell ref="AF65:AF66"/>
    <mergeCell ref="AH65:AH66"/>
    <mergeCell ref="AI65:AI66"/>
    <mergeCell ref="BK67:BK71"/>
    <mergeCell ref="BL65:BL66"/>
    <mergeCell ref="BM65:BM66"/>
    <mergeCell ref="A67:A71"/>
    <mergeCell ref="B67:B71"/>
    <mergeCell ref="C67:C71"/>
    <mergeCell ref="D67:D71"/>
    <mergeCell ref="G67:G71"/>
    <mergeCell ref="H67:H71"/>
    <mergeCell ref="J67:J71"/>
    <mergeCell ref="BK65:BK66"/>
    <mergeCell ref="V65:V66"/>
    <mergeCell ref="K65:K66"/>
    <mergeCell ref="L65:L66"/>
    <mergeCell ref="M65:M66"/>
    <mergeCell ref="N65:N66"/>
    <mergeCell ref="O65:O66"/>
    <mergeCell ref="P65:P66"/>
    <mergeCell ref="AJ65:AJ66"/>
    <mergeCell ref="BF65:BF66"/>
    <mergeCell ref="K67:K71"/>
    <mergeCell ref="L67:L71"/>
    <mergeCell ref="M67:M71"/>
    <mergeCell ref="N67:N71"/>
    <mergeCell ref="AF61:AF64"/>
    <mergeCell ref="AH61:AH64"/>
    <mergeCell ref="AI61:AI64"/>
    <mergeCell ref="AJ61:AJ64"/>
    <mergeCell ref="BM61:BM64"/>
    <mergeCell ref="A65:A66"/>
    <mergeCell ref="B65:B66"/>
    <mergeCell ref="C65:C66"/>
    <mergeCell ref="D65:D66"/>
    <mergeCell ref="G65:G66"/>
    <mergeCell ref="H65:H66"/>
    <mergeCell ref="I65:I66"/>
    <mergeCell ref="J65:J66"/>
    <mergeCell ref="BF61:BF64"/>
    <mergeCell ref="Q65:Q66"/>
    <mergeCell ref="R65:R66"/>
    <mergeCell ref="S65:S66"/>
    <mergeCell ref="T65:T66"/>
    <mergeCell ref="U65:U66"/>
    <mergeCell ref="BL61:BL64"/>
    <mergeCell ref="BG61:BG64"/>
    <mergeCell ref="BH61:BH64"/>
    <mergeCell ref="BI61:BI64"/>
    <mergeCell ref="BJ61:BJ64"/>
    <mergeCell ref="W65:W66"/>
    <mergeCell ref="X65:X66"/>
    <mergeCell ref="Y65:Y66"/>
    <mergeCell ref="Z65:Z66"/>
    <mergeCell ref="AA65:AA66"/>
    <mergeCell ref="AB65:AB66"/>
    <mergeCell ref="BG65:BG66"/>
    <mergeCell ref="BH65:BH66"/>
    <mergeCell ref="BK58:BK60"/>
    <mergeCell ref="BL58:BL60"/>
    <mergeCell ref="BM58:BM60"/>
    <mergeCell ref="A61:A64"/>
    <mergeCell ref="B61:B64"/>
    <mergeCell ref="C61:C64"/>
    <mergeCell ref="D61:D64"/>
    <mergeCell ref="G61:G64"/>
    <mergeCell ref="H61:H64"/>
    <mergeCell ref="J61:J64"/>
    <mergeCell ref="K61:K64"/>
    <mergeCell ref="L61:L64"/>
    <mergeCell ref="M61:M64"/>
    <mergeCell ref="N61:N64"/>
    <mergeCell ref="O61:O64"/>
    <mergeCell ref="P61:P64"/>
    <mergeCell ref="Q61:Q64"/>
    <mergeCell ref="R61:R64"/>
    <mergeCell ref="S61:S64"/>
    <mergeCell ref="T61:T64"/>
    <mergeCell ref="U61:U64"/>
    <mergeCell ref="V61:V64"/>
    <mergeCell ref="W61:W64"/>
    <mergeCell ref="X61:X64"/>
    <mergeCell ref="Y61:Y64"/>
    <mergeCell ref="Z61:Z64"/>
    <mergeCell ref="AA61:AA64"/>
    <mergeCell ref="AB61:AB64"/>
    <mergeCell ref="AC61:AC64"/>
    <mergeCell ref="BK61:BK64"/>
    <mergeCell ref="AD61:AD64"/>
    <mergeCell ref="AE61:AE64"/>
    <mergeCell ref="X58:X60"/>
    <mergeCell ref="Y58:Y60"/>
    <mergeCell ref="Z58:Z60"/>
    <mergeCell ref="AA58:AA60"/>
    <mergeCell ref="AB58:AB60"/>
    <mergeCell ref="AC58:AC60"/>
    <mergeCell ref="AD58:AD60"/>
    <mergeCell ref="AE58:AE60"/>
    <mergeCell ref="AF58:AF60"/>
    <mergeCell ref="AH58:AH60"/>
    <mergeCell ref="AI58:AI60"/>
    <mergeCell ref="AJ58:AJ60"/>
    <mergeCell ref="BF58:BF60"/>
    <mergeCell ref="BG58:BG60"/>
    <mergeCell ref="BH58:BH60"/>
    <mergeCell ref="BI58:BI60"/>
    <mergeCell ref="BJ58:BJ60"/>
    <mergeCell ref="BM54:BM57"/>
    <mergeCell ref="A58:A60"/>
    <mergeCell ref="B58:B60"/>
    <mergeCell ref="C58:C60"/>
    <mergeCell ref="D58:D60"/>
    <mergeCell ref="G58:G60"/>
    <mergeCell ref="H58:H60"/>
    <mergeCell ref="J58:J60"/>
    <mergeCell ref="K58:K60"/>
    <mergeCell ref="BF54:BF57"/>
    <mergeCell ref="BL54:BL57"/>
    <mergeCell ref="W54:W57"/>
    <mergeCell ref="L54:L57"/>
    <mergeCell ref="M54:M57"/>
    <mergeCell ref="N54:N57"/>
    <mergeCell ref="O54:O57"/>
    <mergeCell ref="P54:P57"/>
    <mergeCell ref="Q54:Q57"/>
    <mergeCell ref="BG54:BG57"/>
    <mergeCell ref="BH54:BH57"/>
    <mergeCell ref="L58:L60"/>
    <mergeCell ref="M58:M60"/>
    <mergeCell ref="N58:N60"/>
    <mergeCell ref="O58:O60"/>
    <mergeCell ref="P58:P60"/>
    <mergeCell ref="Q58:Q60"/>
    <mergeCell ref="R58:R60"/>
    <mergeCell ref="S58:S60"/>
    <mergeCell ref="T58:T60"/>
    <mergeCell ref="U58:U60"/>
    <mergeCell ref="V58:V60"/>
    <mergeCell ref="W58:W60"/>
    <mergeCell ref="BI51:BI53"/>
    <mergeCell ref="BJ51:BJ53"/>
    <mergeCell ref="X54:X57"/>
    <mergeCell ref="Y54:Y57"/>
    <mergeCell ref="Z54:Z57"/>
    <mergeCell ref="AA54:AA57"/>
    <mergeCell ref="AB54:AB57"/>
    <mergeCell ref="AC54:AC57"/>
    <mergeCell ref="BI54:BI57"/>
    <mergeCell ref="BJ54:BJ57"/>
    <mergeCell ref="BK54:BK57"/>
    <mergeCell ref="AD54:AD57"/>
    <mergeCell ref="AE54:AE57"/>
    <mergeCell ref="AF54:AF57"/>
    <mergeCell ref="AH54:AH57"/>
    <mergeCell ref="AI54:AI57"/>
    <mergeCell ref="AJ54:AJ57"/>
    <mergeCell ref="W51:W53"/>
    <mergeCell ref="X51:X53"/>
    <mergeCell ref="Y51:Y53"/>
    <mergeCell ref="Z51:Z53"/>
    <mergeCell ref="AA51:AA53"/>
    <mergeCell ref="AB51:AB53"/>
    <mergeCell ref="AC51:AC53"/>
    <mergeCell ref="BK51:BK53"/>
    <mergeCell ref="AD51:AD53"/>
    <mergeCell ref="AE51:AE53"/>
    <mergeCell ref="AF51:AF53"/>
    <mergeCell ref="AH51:AH53"/>
    <mergeCell ref="AI51:AI53"/>
    <mergeCell ref="AJ51:AJ53"/>
    <mergeCell ref="BM51:BM53"/>
    <mergeCell ref="A54:A57"/>
    <mergeCell ref="B54:B57"/>
    <mergeCell ref="C54:C57"/>
    <mergeCell ref="D54:D57"/>
    <mergeCell ref="G54:G57"/>
    <mergeCell ref="H54:H57"/>
    <mergeCell ref="J54:J57"/>
    <mergeCell ref="K54:K57"/>
    <mergeCell ref="BF51:BF53"/>
    <mergeCell ref="R54:R57"/>
    <mergeCell ref="S54:S57"/>
    <mergeCell ref="T54:T57"/>
    <mergeCell ref="U54:U57"/>
    <mergeCell ref="V54:V57"/>
    <mergeCell ref="BL51:BL53"/>
    <mergeCell ref="BG51:BG53"/>
    <mergeCell ref="BH51:BH53"/>
    <mergeCell ref="AD46:AD50"/>
    <mergeCell ref="AE46:AE50"/>
    <mergeCell ref="AF46:AF50"/>
    <mergeCell ref="AH46:AH50"/>
    <mergeCell ref="AI46:AI50"/>
    <mergeCell ref="AJ46:AJ50"/>
    <mergeCell ref="BF46:BF50"/>
    <mergeCell ref="BG46:BG50"/>
    <mergeCell ref="BH46:BH50"/>
    <mergeCell ref="BI46:BI50"/>
    <mergeCell ref="BJ46:BJ50"/>
    <mergeCell ref="BK46:BK50"/>
    <mergeCell ref="BL46:BL50"/>
    <mergeCell ref="BM46:BM50"/>
    <mergeCell ref="A51:A53"/>
    <mergeCell ref="B51:B53"/>
    <mergeCell ref="C51:C53"/>
    <mergeCell ref="D51:D53"/>
    <mergeCell ref="G51:G53"/>
    <mergeCell ref="J51:J53"/>
    <mergeCell ref="K51:K53"/>
    <mergeCell ref="L51:L53"/>
    <mergeCell ref="M51:M53"/>
    <mergeCell ref="N51:N53"/>
    <mergeCell ref="O51:O53"/>
    <mergeCell ref="P51:P53"/>
    <mergeCell ref="Q51:Q53"/>
    <mergeCell ref="R51:R53"/>
    <mergeCell ref="S51:S53"/>
    <mergeCell ref="T51:T53"/>
    <mergeCell ref="U51:U53"/>
    <mergeCell ref="V51:V53"/>
    <mergeCell ref="M46:M50"/>
    <mergeCell ref="N46:N50"/>
    <mergeCell ref="O46:O50"/>
    <mergeCell ref="P46:P50"/>
    <mergeCell ref="Q46:Q50"/>
    <mergeCell ref="R46:R50"/>
    <mergeCell ref="S46:S50"/>
    <mergeCell ref="T46:T50"/>
    <mergeCell ref="U46:U50"/>
    <mergeCell ref="V46:V50"/>
    <mergeCell ref="W46:W50"/>
    <mergeCell ref="X46:X50"/>
    <mergeCell ref="Y46:Y50"/>
    <mergeCell ref="Z46:Z50"/>
    <mergeCell ref="AA46:AA50"/>
    <mergeCell ref="AB46:AB50"/>
    <mergeCell ref="AC46:AC50"/>
    <mergeCell ref="AB40:AB45"/>
    <mergeCell ref="BH40:BH45"/>
    <mergeCell ref="BI40:BI45"/>
    <mergeCell ref="BJ40:BJ45"/>
    <mergeCell ref="AC40:AC45"/>
    <mergeCell ref="AD40:AD45"/>
    <mergeCell ref="AE40:AE45"/>
    <mergeCell ref="AF40:AF45"/>
    <mergeCell ref="AH40:AH45"/>
    <mergeCell ref="AI40:AI45"/>
    <mergeCell ref="BL40:BL45"/>
    <mergeCell ref="BM40:BM45"/>
    <mergeCell ref="A46:A50"/>
    <mergeCell ref="B46:B50"/>
    <mergeCell ref="C46:C50"/>
    <mergeCell ref="D46:D50"/>
    <mergeCell ref="G46:G50"/>
    <mergeCell ref="H46:H50"/>
    <mergeCell ref="J46:J50"/>
    <mergeCell ref="AJ40:AJ45"/>
    <mergeCell ref="BK40:BK45"/>
    <mergeCell ref="V40:V45"/>
    <mergeCell ref="K40:K45"/>
    <mergeCell ref="L40:L45"/>
    <mergeCell ref="M40:M45"/>
    <mergeCell ref="N40:N45"/>
    <mergeCell ref="O40:O45"/>
    <mergeCell ref="P40:P45"/>
    <mergeCell ref="BF40:BF45"/>
    <mergeCell ref="BG40:BG45"/>
    <mergeCell ref="K46:K50"/>
    <mergeCell ref="L46:L50"/>
    <mergeCell ref="BK35:BK39"/>
    <mergeCell ref="AD35:AD39"/>
    <mergeCell ref="AE35:AE39"/>
    <mergeCell ref="AF35:AF39"/>
    <mergeCell ref="AH35:AH39"/>
    <mergeCell ref="AI35:AI39"/>
    <mergeCell ref="AJ35:AJ39"/>
    <mergeCell ref="BM35:BM39"/>
    <mergeCell ref="A40:A45"/>
    <mergeCell ref="B40:B45"/>
    <mergeCell ref="C40:C45"/>
    <mergeCell ref="D40:D45"/>
    <mergeCell ref="F40:F41"/>
    <mergeCell ref="G40:G45"/>
    <mergeCell ref="H40:H45"/>
    <mergeCell ref="J40:J45"/>
    <mergeCell ref="BF35:BF39"/>
    <mergeCell ref="Q40:Q45"/>
    <mergeCell ref="R40:R45"/>
    <mergeCell ref="S40:S45"/>
    <mergeCell ref="T40:T45"/>
    <mergeCell ref="U40:U45"/>
    <mergeCell ref="BL35:BL39"/>
    <mergeCell ref="BG35:BG39"/>
    <mergeCell ref="BH35:BH39"/>
    <mergeCell ref="BI35:BI39"/>
    <mergeCell ref="BJ35:BJ39"/>
    <mergeCell ref="W40:W45"/>
    <mergeCell ref="X40:X45"/>
    <mergeCell ref="Y40:Y45"/>
    <mergeCell ref="Z40:Z45"/>
    <mergeCell ref="AA40:AA45"/>
    <mergeCell ref="BH31:BH34"/>
    <mergeCell ref="BI31:BI34"/>
    <mergeCell ref="BJ31:BJ34"/>
    <mergeCell ref="BK31:BK34"/>
    <mergeCell ref="BL31:BL34"/>
    <mergeCell ref="BM31:BM34"/>
    <mergeCell ref="A35:A39"/>
    <mergeCell ref="B35:B39"/>
    <mergeCell ref="C35:C39"/>
    <mergeCell ref="D35:D39"/>
    <mergeCell ref="G35:G39"/>
    <mergeCell ref="H35:H39"/>
    <mergeCell ref="J35:J39"/>
    <mergeCell ref="K35:K39"/>
    <mergeCell ref="L35:L39"/>
    <mergeCell ref="M35:M39"/>
    <mergeCell ref="N35:N39"/>
    <mergeCell ref="O35:O39"/>
    <mergeCell ref="P35:P39"/>
    <mergeCell ref="Q35:Q39"/>
    <mergeCell ref="R35:R39"/>
    <mergeCell ref="S35:S39"/>
    <mergeCell ref="T35:T39"/>
    <mergeCell ref="U35:U39"/>
    <mergeCell ref="V35:V39"/>
    <mergeCell ref="W35:W39"/>
    <mergeCell ref="X35:X39"/>
    <mergeCell ref="Y35:Y39"/>
    <mergeCell ref="Z35:Z39"/>
    <mergeCell ref="AA35:AA39"/>
    <mergeCell ref="AB35:AB39"/>
    <mergeCell ref="AC35:AC39"/>
    <mergeCell ref="U31:U34"/>
    <mergeCell ref="V31:V34"/>
    <mergeCell ref="W31:W34"/>
    <mergeCell ref="X31:X34"/>
    <mergeCell ref="Y31:Y34"/>
    <mergeCell ref="Z31:Z34"/>
    <mergeCell ref="AA31:AA34"/>
    <mergeCell ref="AB31:AB34"/>
    <mergeCell ref="AC31:AC34"/>
    <mergeCell ref="AD31:AD34"/>
    <mergeCell ref="AE31:AE34"/>
    <mergeCell ref="AF31:AF34"/>
    <mergeCell ref="AH31:AH34"/>
    <mergeCell ref="AI31:AI34"/>
    <mergeCell ref="AJ31:AJ34"/>
    <mergeCell ref="BF31:BF34"/>
    <mergeCell ref="BG31:BG34"/>
    <mergeCell ref="AH25:AH30"/>
    <mergeCell ref="AI25:AI30"/>
    <mergeCell ref="AJ25:AJ30"/>
    <mergeCell ref="BM25:BM30"/>
    <mergeCell ref="A31:A34"/>
    <mergeCell ref="B31:B34"/>
    <mergeCell ref="C31:C34"/>
    <mergeCell ref="D31:D34"/>
    <mergeCell ref="G31:G34"/>
    <mergeCell ref="H31:H34"/>
    <mergeCell ref="J31:J34"/>
    <mergeCell ref="K31:K34"/>
    <mergeCell ref="BF25:BF30"/>
    <mergeCell ref="BL25:BL30"/>
    <mergeCell ref="W25:W30"/>
    <mergeCell ref="L25:L30"/>
    <mergeCell ref="M25:M30"/>
    <mergeCell ref="N25:N30"/>
    <mergeCell ref="O25:O30"/>
    <mergeCell ref="P25:P30"/>
    <mergeCell ref="Q25:Q30"/>
    <mergeCell ref="BG25:BG30"/>
    <mergeCell ref="BH25:BH30"/>
    <mergeCell ref="L31:L34"/>
    <mergeCell ref="M31:M34"/>
    <mergeCell ref="N31:N34"/>
    <mergeCell ref="O31:O34"/>
    <mergeCell ref="P31:P34"/>
    <mergeCell ref="Q31:Q34"/>
    <mergeCell ref="R31:R34"/>
    <mergeCell ref="S31:S34"/>
    <mergeCell ref="T31:T34"/>
    <mergeCell ref="BM22:BM24"/>
    <mergeCell ref="A25:A30"/>
    <mergeCell ref="B25:B30"/>
    <mergeCell ref="C25:C30"/>
    <mergeCell ref="D25:D30"/>
    <mergeCell ref="G25:G30"/>
    <mergeCell ref="H25:H30"/>
    <mergeCell ref="J25:J30"/>
    <mergeCell ref="K25:K30"/>
    <mergeCell ref="BF22:BF24"/>
    <mergeCell ref="R25:R30"/>
    <mergeCell ref="S25:S30"/>
    <mergeCell ref="T25:T30"/>
    <mergeCell ref="U25:U30"/>
    <mergeCell ref="V25:V30"/>
    <mergeCell ref="BL22:BL24"/>
    <mergeCell ref="BG22:BG24"/>
    <mergeCell ref="BH22:BH24"/>
    <mergeCell ref="BI22:BI24"/>
    <mergeCell ref="BJ22:BJ24"/>
    <mergeCell ref="X25:X30"/>
    <mergeCell ref="Y25:Y30"/>
    <mergeCell ref="Z25:Z30"/>
    <mergeCell ref="AA25:AA30"/>
    <mergeCell ref="AB25:AB30"/>
    <mergeCell ref="AC25:AC30"/>
    <mergeCell ref="BI25:BI30"/>
    <mergeCell ref="BJ25:BJ30"/>
    <mergeCell ref="BK25:BK30"/>
    <mergeCell ref="AD25:AD30"/>
    <mergeCell ref="AE25:AE30"/>
    <mergeCell ref="AF25:AF30"/>
    <mergeCell ref="P22:P24"/>
    <mergeCell ref="Q22:Q24"/>
    <mergeCell ref="R22:R24"/>
    <mergeCell ref="S22:S24"/>
    <mergeCell ref="T22:T24"/>
    <mergeCell ref="U22:U24"/>
    <mergeCell ref="V22:V24"/>
    <mergeCell ref="W22:W24"/>
    <mergeCell ref="X22:X24"/>
    <mergeCell ref="Y22:Y24"/>
    <mergeCell ref="Z22:Z24"/>
    <mergeCell ref="AA22:AA24"/>
    <mergeCell ref="AB22:AB24"/>
    <mergeCell ref="AC22:AC24"/>
    <mergeCell ref="BK22:BK24"/>
    <mergeCell ref="AD22:AD24"/>
    <mergeCell ref="AE22:AE24"/>
    <mergeCell ref="AF22:AF24"/>
    <mergeCell ref="AH22:AH24"/>
    <mergeCell ref="AI22:AI24"/>
    <mergeCell ref="AJ22:AJ24"/>
    <mergeCell ref="BL18:BL21"/>
    <mergeCell ref="BM18:BM21"/>
    <mergeCell ref="AE15:AE17"/>
    <mergeCell ref="AF15:AF17"/>
    <mergeCell ref="A22:A24"/>
    <mergeCell ref="B22:B24"/>
    <mergeCell ref="C22:C24"/>
    <mergeCell ref="D22:D24"/>
    <mergeCell ref="E22:E24"/>
    <mergeCell ref="AH18:AH21"/>
    <mergeCell ref="AI18:AI21"/>
    <mergeCell ref="AJ18:AJ21"/>
    <mergeCell ref="BI18:BI21"/>
    <mergeCell ref="BJ18:BJ21"/>
    <mergeCell ref="BK18:BK21"/>
    <mergeCell ref="J18:J21"/>
    <mergeCell ref="K18:K21"/>
    <mergeCell ref="L18:L21"/>
    <mergeCell ref="M18:M21"/>
    <mergeCell ref="N18:N21"/>
    <mergeCell ref="BF18:BF21"/>
    <mergeCell ref="BG18:BG21"/>
    <mergeCell ref="F22:F24"/>
    <mergeCell ref="G22:G24"/>
    <mergeCell ref="H22:H24"/>
    <mergeCell ref="I22:I24"/>
    <mergeCell ref="J22:J24"/>
    <mergeCell ref="K22:K24"/>
    <mergeCell ref="L22:L24"/>
    <mergeCell ref="M22:M24"/>
    <mergeCell ref="N22:N24"/>
    <mergeCell ref="O22:O24"/>
    <mergeCell ref="BI15:BI17"/>
    <mergeCell ref="BJ15:BJ17"/>
    <mergeCell ref="BK15:BK17"/>
    <mergeCell ref="BL15:BL17"/>
    <mergeCell ref="BF12:BF14"/>
    <mergeCell ref="BG12:BG14"/>
    <mergeCell ref="BH12:BH14"/>
    <mergeCell ref="BI12:BI14"/>
    <mergeCell ref="BJ12:BJ14"/>
    <mergeCell ref="BK12:BK14"/>
    <mergeCell ref="BL12:BL14"/>
    <mergeCell ref="BM15:BM17"/>
    <mergeCell ref="AI15:AI17"/>
    <mergeCell ref="AJ15:AJ17"/>
    <mergeCell ref="BF15:BF17"/>
    <mergeCell ref="BG15:BG17"/>
    <mergeCell ref="O18:O21"/>
    <mergeCell ref="P18:P21"/>
    <mergeCell ref="Q18:Q21"/>
    <mergeCell ref="R18:R21"/>
    <mergeCell ref="S18:S21"/>
    <mergeCell ref="T18:T21"/>
    <mergeCell ref="U18:U21"/>
    <mergeCell ref="V18:V21"/>
    <mergeCell ref="W18:W21"/>
    <mergeCell ref="X18:X21"/>
    <mergeCell ref="Y18:Y21"/>
    <mergeCell ref="Z18:Z21"/>
    <mergeCell ref="BH18:BH21"/>
    <mergeCell ref="AA18:AA21"/>
    <mergeCell ref="AB18:AB21"/>
    <mergeCell ref="AC18:AC21"/>
    <mergeCell ref="AD15:AD17"/>
    <mergeCell ref="Y12:Y14"/>
    <mergeCell ref="Z12:Z14"/>
    <mergeCell ref="A12:A14"/>
    <mergeCell ref="B12:B14"/>
    <mergeCell ref="C12:C14"/>
    <mergeCell ref="D12:D14"/>
    <mergeCell ref="G12:G14"/>
    <mergeCell ref="A18:A21"/>
    <mergeCell ref="B18:B21"/>
    <mergeCell ref="C18:C21"/>
    <mergeCell ref="D18:D21"/>
    <mergeCell ref="G18:G21"/>
    <mergeCell ref="AH15:AH17"/>
    <mergeCell ref="U15:U17"/>
    <mergeCell ref="V15:V17"/>
    <mergeCell ref="W15:W17"/>
    <mergeCell ref="X15:X17"/>
    <mergeCell ref="H18:H21"/>
    <mergeCell ref="AD18:AD21"/>
    <mergeCell ref="AE18:AE21"/>
    <mergeCell ref="AF18:AF21"/>
    <mergeCell ref="AD12:AD14"/>
    <mergeCell ref="AE12:AE14"/>
    <mergeCell ref="AF12:AF14"/>
    <mergeCell ref="AH12:AH14"/>
    <mergeCell ref="M12:M14"/>
    <mergeCell ref="N12:N14"/>
    <mergeCell ref="U12:U14"/>
    <mergeCell ref="V12:V14"/>
    <mergeCell ref="O12:O14"/>
    <mergeCell ref="P12:P14"/>
    <mergeCell ref="AI12:AI14"/>
    <mergeCell ref="AJ12:AJ14"/>
    <mergeCell ref="W12:W14"/>
    <mergeCell ref="X12:X14"/>
    <mergeCell ref="BM12:BM14"/>
    <mergeCell ref="A15:A17"/>
    <mergeCell ref="B15:B17"/>
    <mergeCell ref="C15:C17"/>
    <mergeCell ref="D15:D17"/>
    <mergeCell ref="G15:G17"/>
    <mergeCell ref="H15:H17"/>
    <mergeCell ref="J15:J17"/>
    <mergeCell ref="K15:K17"/>
    <mergeCell ref="L15:L17"/>
    <mergeCell ref="M15:M17"/>
    <mergeCell ref="N15:N17"/>
    <mergeCell ref="Y15:Y17"/>
    <mergeCell ref="Z15:Z17"/>
    <mergeCell ref="O15:O17"/>
    <mergeCell ref="P15:P17"/>
    <mergeCell ref="Q15:Q17"/>
    <mergeCell ref="R15:R17"/>
    <mergeCell ref="S15:S17"/>
    <mergeCell ref="T15:T17"/>
    <mergeCell ref="BH15:BH17"/>
    <mergeCell ref="AA15:AA17"/>
    <mergeCell ref="AB15:AB17"/>
    <mergeCell ref="AC15:AC17"/>
    <mergeCell ref="H12:H14"/>
    <mergeCell ref="J12:J14"/>
    <mergeCell ref="K12:K14"/>
    <mergeCell ref="L12:L14"/>
    <mergeCell ref="Q12:Q14"/>
    <mergeCell ref="R12:R14"/>
    <mergeCell ref="S12:S14"/>
    <mergeCell ref="T12:T14"/>
    <mergeCell ref="AA12:AA14"/>
    <mergeCell ref="AB12:AB14"/>
    <mergeCell ref="AC12:AC14"/>
    <mergeCell ref="A9:A11"/>
    <mergeCell ref="B9:B11"/>
    <mergeCell ref="C9:C11"/>
    <mergeCell ref="D9:D11"/>
    <mergeCell ref="G9:G11"/>
    <mergeCell ref="Y9:Y11"/>
    <mergeCell ref="Z9:Z11"/>
    <mergeCell ref="O9:O11"/>
    <mergeCell ref="P9:P11"/>
    <mergeCell ref="Q9:Q11"/>
    <mergeCell ref="R9:R11"/>
    <mergeCell ref="S9:S11"/>
    <mergeCell ref="BF9:BF11"/>
    <mergeCell ref="AA9:AA11"/>
    <mergeCell ref="AB9:AB11"/>
    <mergeCell ref="AC9:AC11"/>
    <mergeCell ref="AD9:AD11"/>
    <mergeCell ref="AE9:AE11"/>
    <mergeCell ref="AF9:AF11"/>
    <mergeCell ref="AH9:AH11"/>
    <mergeCell ref="U9:U11"/>
    <mergeCell ref="V9:V11"/>
    <mergeCell ref="W9:W11"/>
    <mergeCell ref="J9:J11"/>
    <mergeCell ref="K9:K11"/>
    <mergeCell ref="L9:L11"/>
    <mergeCell ref="M9:M11"/>
    <mergeCell ref="N9:N11"/>
    <mergeCell ref="AI9:AI11"/>
    <mergeCell ref="AJ9:AJ11"/>
    <mergeCell ref="BL9:BL11"/>
    <mergeCell ref="BM9:BM11"/>
    <mergeCell ref="M7:AE7"/>
    <mergeCell ref="AF7:AF8"/>
    <mergeCell ref="AK6:BB6"/>
    <mergeCell ref="BH6:BN6"/>
    <mergeCell ref="H7:H8"/>
    <mergeCell ref="J7:J8"/>
    <mergeCell ref="K7:K8"/>
    <mergeCell ref="L7:L8"/>
    <mergeCell ref="BJ9:BJ11"/>
    <mergeCell ref="BK9:BK11"/>
    <mergeCell ref="AG7:AG8"/>
    <mergeCell ref="AH7:AH8"/>
    <mergeCell ref="AI7:AI8"/>
    <mergeCell ref="AJ7:AJ8"/>
    <mergeCell ref="AK7:AK8"/>
    <mergeCell ref="AL7:AL8"/>
    <mergeCell ref="AM7:AY7"/>
    <mergeCell ref="BA7:BG7"/>
    <mergeCell ref="BH7:BH8"/>
    <mergeCell ref="BI7:BI8"/>
    <mergeCell ref="BK7:BK8"/>
    <mergeCell ref="BL7:BL8"/>
    <mergeCell ref="BM7:BM8"/>
    <mergeCell ref="BN7:BN8"/>
    <mergeCell ref="BG9:BG11"/>
    <mergeCell ref="BH9:BH11"/>
    <mergeCell ref="X9:X11"/>
    <mergeCell ref="BI9:BI11"/>
    <mergeCell ref="T9:T11"/>
    <mergeCell ref="H9:H11"/>
    <mergeCell ref="BU7:BU8"/>
    <mergeCell ref="BV7:BV8"/>
    <mergeCell ref="BW7:BW8"/>
    <mergeCell ref="B1:D4"/>
    <mergeCell ref="E1:F2"/>
    <mergeCell ref="E3:F4"/>
    <mergeCell ref="G3:G4"/>
    <mergeCell ref="A6:J6"/>
    <mergeCell ref="K6:AJ6"/>
    <mergeCell ref="BP6:BW6"/>
    <mergeCell ref="A7:A8"/>
    <mergeCell ref="B7:B8"/>
    <mergeCell ref="C7:C8"/>
    <mergeCell ref="D7:D8"/>
    <mergeCell ref="E7:E8"/>
    <mergeCell ref="F7:F8"/>
    <mergeCell ref="G7:G8"/>
    <mergeCell ref="BS7:BS8"/>
    <mergeCell ref="BT7:BT8"/>
    <mergeCell ref="BO7:BO8"/>
    <mergeCell ref="BP7:BP8"/>
    <mergeCell ref="BQ7:BQ8"/>
    <mergeCell ref="BR7:BR8"/>
  </mergeCells>
  <conditionalFormatting sqref="BM72:BM73">
    <cfRule type="cellIs" dxfId="1930" priority="319" operator="equal">
      <formula>"Extremo"</formula>
    </cfRule>
  </conditionalFormatting>
  <conditionalFormatting sqref="BM72:BM73">
    <cfRule type="cellIs" dxfId="1929" priority="320" operator="equal">
      <formula>"Alto"</formula>
    </cfRule>
  </conditionalFormatting>
  <conditionalFormatting sqref="BM72:BM73">
    <cfRule type="cellIs" dxfId="1928" priority="321" operator="equal">
      <formula>"Moderado"</formula>
    </cfRule>
  </conditionalFormatting>
  <conditionalFormatting sqref="BM72:BM73">
    <cfRule type="cellIs" dxfId="1927" priority="322" operator="equal">
      <formula>"Bajo"</formula>
    </cfRule>
  </conditionalFormatting>
  <conditionalFormatting sqref="BI61 BI65 BI67 BI72:BI73">
    <cfRule type="cellIs" dxfId="1926" priority="323" operator="equal">
      <formula>"Catastrófico"</formula>
    </cfRule>
  </conditionalFormatting>
  <conditionalFormatting sqref="BI61 BI65 BI67 BI72:BI73">
    <cfRule type="cellIs" dxfId="1925" priority="324" operator="equal">
      <formula>"Mayor"</formula>
    </cfRule>
  </conditionalFormatting>
  <conditionalFormatting sqref="BI61 BI65 BI67 BI72:BI73">
    <cfRule type="cellIs" dxfId="1924" priority="325" operator="equal">
      <formula>"Moderado"</formula>
    </cfRule>
  </conditionalFormatting>
  <conditionalFormatting sqref="BI61 BI65 BI67 BI72:BI73">
    <cfRule type="cellIs" dxfId="1923" priority="326" operator="equal">
      <formula>"Menor"</formula>
    </cfRule>
  </conditionalFormatting>
  <conditionalFormatting sqref="BI61 BI65 BI67 BI72:BI73">
    <cfRule type="cellIs" dxfId="1922" priority="327" operator="equal">
      <formula>"Leve"</formula>
    </cfRule>
  </conditionalFormatting>
  <conditionalFormatting sqref="BM65:BM66 BM72:BM86">
    <cfRule type="cellIs" dxfId="1921" priority="328" operator="equal">
      <formula>"Extremo"</formula>
    </cfRule>
  </conditionalFormatting>
  <conditionalFormatting sqref="BM93 BM65:BM66 BM120:BM157 BM72:BM86">
    <cfRule type="cellIs" dxfId="1920" priority="329" operator="equal">
      <formula>"Extremo"</formula>
    </cfRule>
  </conditionalFormatting>
  <conditionalFormatting sqref="BM65:BM66 BM72:BM86">
    <cfRule type="cellIs" dxfId="1919" priority="330" operator="equal">
      <formula>"Alta"</formula>
    </cfRule>
  </conditionalFormatting>
  <conditionalFormatting sqref="BI15:BI24 K9:K14 BI61:BI73 K58:K73">
    <cfRule type="cellIs" dxfId="1918" priority="331" operator="equal">
      <formula>"Casi Seguro"</formula>
    </cfRule>
  </conditionalFormatting>
  <conditionalFormatting sqref="BI15:BI24 BI61:BI73">
    <cfRule type="cellIs" dxfId="1917" priority="332" operator="equal">
      <formula>"Probable"</formula>
    </cfRule>
  </conditionalFormatting>
  <conditionalFormatting sqref="BI15:BI24 K9:K14 BI61:BI73 K58:K73">
    <cfRule type="cellIs" dxfId="1916" priority="333" operator="equal">
      <formula>"Posible"</formula>
    </cfRule>
  </conditionalFormatting>
  <conditionalFormatting sqref="BI15:BI24 BI61:BI73">
    <cfRule type="cellIs" dxfId="1915" priority="334" operator="equal">
      <formula>"Improbable"</formula>
    </cfRule>
  </conditionalFormatting>
  <conditionalFormatting sqref="BI15:BI24 BI61:BI73">
    <cfRule type="cellIs" dxfId="1914" priority="335" operator="equal">
      <formula>"Rara vez"</formula>
    </cfRule>
  </conditionalFormatting>
  <conditionalFormatting sqref="AJ61">
    <cfRule type="cellIs" dxfId="1913" priority="336" operator="equal">
      <formula>"Extremo"</formula>
    </cfRule>
  </conditionalFormatting>
  <conditionalFormatting sqref="AJ61">
    <cfRule type="cellIs" dxfId="1912" priority="337" operator="equal">
      <formula>"Alto"</formula>
    </cfRule>
  </conditionalFormatting>
  <conditionalFormatting sqref="AJ61">
    <cfRule type="cellIs" dxfId="1911" priority="338" operator="equal">
      <formula>"Moderado"</formula>
    </cfRule>
  </conditionalFormatting>
  <conditionalFormatting sqref="AJ61">
    <cfRule type="cellIs" dxfId="1910" priority="339" operator="equal">
      <formula>"Bajo"</formula>
    </cfRule>
  </conditionalFormatting>
  <conditionalFormatting sqref="BH61">
    <cfRule type="cellIs" dxfId="1909" priority="340" operator="equal">
      <formula>"Muy Alta"</formula>
    </cfRule>
  </conditionalFormatting>
  <conditionalFormatting sqref="BH61">
    <cfRule type="cellIs" dxfId="1908" priority="341" operator="equal">
      <formula>"Alta"</formula>
    </cfRule>
  </conditionalFormatting>
  <conditionalFormatting sqref="BH61">
    <cfRule type="cellIs" dxfId="1907" priority="342" operator="equal">
      <formula>"Media"</formula>
    </cfRule>
  </conditionalFormatting>
  <conditionalFormatting sqref="BH61">
    <cfRule type="cellIs" dxfId="1906" priority="343" operator="equal">
      <formula>"Baja"</formula>
    </cfRule>
  </conditionalFormatting>
  <conditionalFormatting sqref="BH61">
    <cfRule type="cellIs" dxfId="1905" priority="344" operator="equal">
      <formula>"Muy Baja"</formula>
    </cfRule>
  </conditionalFormatting>
  <conditionalFormatting sqref="BK61">
    <cfRule type="cellIs" dxfId="1904" priority="345" operator="equal">
      <formula>"Catastrófico"</formula>
    </cfRule>
  </conditionalFormatting>
  <conditionalFormatting sqref="BK61">
    <cfRule type="cellIs" dxfId="1903" priority="346" operator="equal">
      <formula>"Mayor"</formula>
    </cfRule>
  </conditionalFormatting>
  <conditionalFormatting sqref="BK61">
    <cfRule type="cellIs" dxfId="1902" priority="347" operator="equal">
      <formula>"Moderado"</formula>
    </cfRule>
  </conditionalFormatting>
  <conditionalFormatting sqref="BK61">
    <cfRule type="cellIs" dxfId="1901" priority="348" operator="equal">
      <formula>"Menor"</formula>
    </cfRule>
  </conditionalFormatting>
  <conditionalFormatting sqref="BK61">
    <cfRule type="cellIs" dxfId="1900" priority="349" operator="equal">
      <formula>"Leve"</formula>
    </cfRule>
  </conditionalFormatting>
  <conditionalFormatting sqref="BM61">
    <cfRule type="cellIs" dxfId="1899" priority="350" operator="equal">
      <formula>"Extremo"</formula>
    </cfRule>
  </conditionalFormatting>
  <conditionalFormatting sqref="BM61">
    <cfRule type="cellIs" dxfId="1898" priority="351" operator="equal">
      <formula>"Alto"</formula>
    </cfRule>
  </conditionalFormatting>
  <conditionalFormatting sqref="BM61">
    <cfRule type="cellIs" dxfId="1897" priority="352" operator="equal">
      <formula>"Moderado"</formula>
    </cfRule>
  </conditionalFormatting>
  <conditionalFormatting sqref="BM61">
    <cfRule type="cellIs" dxfId="1896" priority="353" operator="equal">
      <formula>"Bajo"</formula>
    </cfRule>
  </conditionalFormatting>
  <conditionalFormatting sqref="AG9:AG14 AG94:AG97 AG61:AG73">
    <cfRule type="containsText" dxfId="1895" priority="354" operator="containsText" text="❌">
      <formula>NOT(ISERROR(SEARCH(("❌"),(AG9))))</formula>
    </cfRule>
  </conditionalFormatting>
  <conditionalFormatting sqref="AH61">
    <cfRule type="cellIs" dxfId="1894" priority="355" operator="equal">
      <formula>"Catastrófico"</formula>
    </cfRule>
  </conditionalFormatting>
  <conditionalFormatting sqref="AH61">
    <cfRule type="cellIs" dxfId="1893" priority="356" operator="equal">
      <formula>"Mayor"</formula>
    </cfRule>
  </conditionalFormatting>
  <conditionalFormatting sqref="AH61">
    <cfRule type="cellIs" dxfId="1892" priority="357" operator="equal">
      <formula>"Moderado"</formula>
    </cfRule>
  </conditionalFormatting>
  <conditionalFormatting sqref="AH61">
    <cfRule type="cellIs" dxfId="1891" priority="358" operator="equal">
      <formula>"Menor"</formula>
    </cfRule>
  </conditionalFormatting>
  <conditionalFormatting sqref="AH61">
    <cfRule type="cellIs" dxfId="1890" priority="359" operator="equal">
      <formula>"Leve"</formula>
    </cfRule>
  </conditionalFormatting>
  <conditionalFormatting sqref="K61 K58">
    <cfRule type="cellIs" dxfId="1889" priority="360" operator="equal">
      <formula>"Muy Alta"</formula>
    </cfRule>
  </conditionalFormatting>
  <conditionalFormatting sqref="K61 K58">
    <cfRule type="cellIs" dxfId="1888" priority="361" operator="equal">
      <formula>"Alta"</formula>
    </cfRule>
  </conditionalFormatting>
  <conditionalFormatting sqref="K61 K58">
    <cfRule type="cellIs" dxfId="1887" priority="362" operator="equal">
      <formula>"Media"</formula>
    </cfRule>
  </conditionalFormatting>
  <conditionalFormatting sqref="K61 K58">
    <cfRule type="cellIs" dxfId="1886" priority="363" operator="equal">
      <formula>"Baja"</formula>
    </cfRule>
  </conditionalFormatting>
  <conditionalFormatting sqref="K61 K58">
    <cfRule type="cellIs" dxfId="1885" priority="364" operator="equal">
      <formula>"Muy Baja"</formula>
    </cfRule>
  </conditionalFormatting>
  <conditionalFormatting sqref="BI61 BI65 BI67 BI72:BI73">
    <cfRule type="cellIs" dxfId="1884" priority="365" operator="equal">
      <formula>"Catastrófico"</formula>
    </cfRule>
  </conditionalFormatting>
  <conditionalFormatting sqref="BI61 BI65 BI67 BI72:BI73">
    <cfRule type="cellIs" dxfId="1883" priority="366" operator="equal">
      <formula>"Mayor"</formula>
    </cfRule>
  </conditionalFormatting>
  <conditionalFormatting sqref="BI61 BI65 BI67 BI72:BI73">
    <cfRule type="cellIs" dxfId="1882" priority="367" operator="equal">
      <formula>"Moderado"</formula>
    </cfRule>
  </conditionalFormatting>
  <conditionalFormatting sqref="BI61 BI65 BI67 BI72:BI73">
    <cfRule type="cellIs" dxfId="1881" priority="368" operator="equal">
      <formula>"Menor"</formula>
    </cfRule>
  </conditionalFormatting>
  <conditionalFormatting sqref="BI61 BI65 BI67 BI72:BI73">
    <cfRule type="cellIs" dxfId="1880" priority="369" operator="equal">
      <formula>"Leve"</formula>
    </cfRule>
  </conditionalFormatting>
  <conditionalFormatting sqref="BM61:BM64">
    <cfRule type="cellIs" dxfId="1879" priority="370" operator="equal">
      <formula>"Extremo"</formula>
    </cfRule>
  </conditionalFormatting>
  <conditionalFormatting sqref="BM61:BM64">
    <cfRule type="cellIs" dxfId="1878" priority="371" operator="equal">
      <formula>"Extremo"</formula>
    </cfRule>
  </conditionalFormatting>
  <conditionalFormatting sqref="BM61:BM64">
    <cfRule type="cellIs" dxfId="1877" priority="372" operator="equal">
      <formula>"Alta"</formula>
    </cfRule>
  </conditionalFormatting>
  <conditionalFormatting sqref="K9:K14 K58:K73">
    <cfRule type="cellIs" dxfId="1876" priority="373" operator="equal">
      <formula>"Probable"</formula>
    </cfRule>
  </conditionalFormatting>
  <conditionalFormatting sqref="K9:K14 K58:K73">
    <cfRule type="cellIs" dxfId="1875" priority="374" operator="equal">
      <formula>"Rara vez"</formula>
    </cfRule>
  </conditionalFormatting>
  <conditionalFormatting sqref="K9:K14 K58:K73">
    <cfRule type="cellIs" dxfId="1874" priority="375" operator="equal">
      <formula>"Improbable"</formula>
    </cfRule>
  </conditionalFormatting>
  <conditionalFormatting sqref="K9:K14 K58:K73">
    <cfRule type="cellIs" dxfId="1873" priority="376" operator="equal">
      <formula>"Rara vez"</formula>
    </cfRule>
  </conditionalFormatting>
  <conditionalFormatting sqref="AJ9:AJ14 AJ61:AJ73">
    <cfRule type="cellIs" dxfId="1872" priority="377" operator="equal">
      <formula>"Moderada"</formula>
    </cfRule>
  </conditionalFormatting>
  <conditionalFormatting sqref="AJ9:AJ14 AJ61:AJ73">
    <cfRule type="cellIs" dxfId="1871" priority="378" operator="equal">
      <formula>"Alta"</formula>
    </cfRule>
  </conditionalFormatting>
  <conditionalFormatting sqref="AJ9:AJ14 AJ61:AJ73">
    <cfRule type="cellIs" dxfId="1870" priority="379" operator="equal">
      <formula>"Extrema"</formula>
    </cfRule>
  </conditionalFormatting>
  <conditionalFormatting sqref="AJ65 AJ67 AJ72:AJ73">
    <cfRule type="cellIs" dxfId="1869" priority="380" operator="equal">
      <formula>"Extremo"</formula>
    </cfRule>
  </conditionalFormatting>
  <conditionalFormatting sqref="AJ65 AJ67 AJ72:AJ73">
    <cfRule type="cellIs" dxfId="1868" priority="381" operator="equal">
      <formula>"Alto"</formula>
    </cfRule>
  </conditionalFormatting>
  <conditionalFormatting sqref="AJ65 AJ67 AJ72:AJ73">
    <cfRule type="cellIs" dxfId="1867" priority="382" operator="equal">
      <formula>"Moderado"</formula>
    </cfRule>
  </conditionalFormatting>
  <conditionalFormatting sqref="AJ65 AJ67 AJ72:AJ73">
    <cfRule type="cellIs" dxfId="1866" priority="383" operator="equal">
      <formula>"Bajo"</formula>
    </cfRule>
  </conditionalFormatting>
  <conditionalFormatting sqref="BH65 BH67 BH72:BH73">
    <cfRule type="cellIs" dxfId="1865" priority="384" operator="equal">
      <formula>"Muy Alta"</formula>
    </cfRule>
  </conditionalFormatting>
  <conditionalFormatting sqref="BH65 BH67 BH72:BH73">
    <cfRule type="cellIs" dxfId="1864" priority="385" operator="equal">
      <formula>"Alta"</formula>
    </cfRule>
  </conditionalFormatting>
  <conditionalFormatting sqref="BH65 BH67 BH72:BH73">
    <cfRule type="cellIs" dxfId="1863" priority="386" operator="equal">
      <formula>"Media"</formula>
    </cfRule>
  </conditionalFormatting>
  <conditionalFormatting sqref="BH65 BH67 BH72:BH73">
    <cfRule type="cellIs" dxfId="1862" priority="387" operator="equal">
      <formula>"Baja"</formula>
    </cfRule>
  </conditionalFormatting>
  <conditionalFormatting sqref="BH65 BH67 BH72:BH73">
    <cfRule type="cellIs" dxfId="1861" priority="388" operator="equal">
      <formula>"Muy Baja"</formula>
    </cfRule>
  </conditionalFormatting>
  <conditionalFormatting sqref="BK65 BK67 BK72:BK73">
    <cfRule type="cellIs" dxfId="1860" priority="389" operator="equal">
      <formula>"Catastrófico"</formula>
    </cfRule>
  </conditionalFormatting>
  <conditionalFormatting sqref="BK65 BK67 BK72:BK73">
    <cfRule type="cellIs" dxfId="1859" priority="390" operator="equal">
      <formula>"Mayor"</formula>
    </cfRule>
  </conditionalFormatting>
  <conditionalFormatting sqref="BK65 BK67 BK72:BK73">
    <cfRule type="cellIs" dxfId="1858" priority="391" operator="equal">
      <formula>"Moderado"</formula>
    </cfRule>
  </conditionalFormatting>
  <conditionalFormatting sqref="BK65 BK67 BK72:BK73">
    <cfRule type="cellIs" dxfId="1857" priority="392" operator="equal">
      <formula>"Menor"</formula>
    </cfRule>
  </conditionalFormatting>
  <conditionalFormatting sqref="BK65 BK67 BK72:BK73">
    <cfRule type="cellIs" dxfId="1856" priority="393" operator="equal">
      <formula>"Leve"</formula>
    </cfRule>
  </conditionalFormatting>
  <conditionalFormatting sqref="BM65 BM72:BM73">
    <cfRule type="cellIs" dxfId="1855" priority="394" operator="equal">
      <formula>"Extremo"</formula>
    </cfRule>
  </conditionalFormatting>
  <conditionalFormatting sqref="BM65 BM72:BM73">
    <cfRule type="cellIs" dxfId="1854" priority="395" operator="equal">
      <formula>"Alto"</formula>
    </cfRule>
  </conditionalFormatting>
  <conditionalFormatting sqref="BM65 BM72:BM73">
    <cfRule type="cellIs" dxfId="1853" priority="396" operator="equal">
      <formula>"Moderado"</formula>
    </cfRule>
  </conditionalFormatting>
  <conditionalFormatting sqref="BM65 BM72:BM73">
    <cfRule type="cellIs" dxfId="1852" priority="397" operator="equal">
      <formula>"Bajo"</formula>
    </cfRule>
  </conditionalFormatting>
  <conditionalFormatting sqref="AH65 AH67 AH72:AH73 AH93">
    <cfRule type="cellIs" dxfId="1851" priority="398" operator="equal">
      <formula>"Catastrófico"</formula>
    </cfRule>
  </conditionalFormatting>
  <conditionalFormatting sqref="AH65 AH67 AH72:AH73 AH93">
    <cfRule type="cellIs" dxfId="1850" priority="399" operator="equal">
      <formula>"Mayor"</formula>
    </cfRule>
  </conditionalFormatting>
  <conditionalFormatting sqref="AH65 AH67 AH72:AH73 AH93">
    <cfRule type="cellIs" dxfId="1849" priority="400" operator="equal">
      <formula>"Moderado"</formula>
    </cfRule>
  </conditionalFormatting>
  <conditionalFormatting sqref="AH65 AH67 AH72:AH73 AH93">
    <cfRule type="cellIs" dxfId="1848" priority="401" operator="equal">
      <formula>"Menor"</formula>
    </cfRule>
  </conditionalFormatting>
  <conditionalFormatting sqref="AH65 AH67 AH72:AH73 AH93">
    <cfRule type="cellIs" dxfId="1847" priority="402" operator="equal">
      <formula>"Leve"</formula>
    </cfRule>
  </conditionalFormatting>
  <conditionalFormatting sqref="K65 K72:K73 K67">
    <cfRule type="cellIs" dxfId="1846" priority="403" operator="equal">
      <formula>"Muy Alta"</formula>
    </cfRule>
  </conditionalFormatting>
  <conditionalFormatting sqref="K65 K72:K73 K67">
    <cfRule type="cellIs" dxfId="1845" priority="404" operator="equal">
      <formula>"Alta"</formula>
    </cfRule>
  </conditionalFormatting>
  <conditionalFormatting sqref="K65 K72:K73 K67">
    <cfRule type="cellIs" dxfId="1844" priority="405" operator="equal">
      <formula>"Media"</formula>
    </cfRule>
  </conditionalFormatting>
  <conditionalFormatting sqref="K65 K72:K73 K67">
    <cfRule type="cellIs" dxfId="1843" priority="406" operator="equal">
      <formula>"Baja"</formula>
    </cfRule>
  </conditionalFormatting>
  <conditionalFormatting sqref="K65 K72:K73 K67">
    <cfRule type="cellIs" dxfId="1842" priority="407" operator="equal">
      <formula>"Muy Baja"</formula>
    </cfRule>
  </conditionalFormatting>
  <conditionalFormatting sqref="BI65 BI67 BI72:BI73">
    <cfRule type="cellIs" dxfId="1841" priority="408" operator="equal">
      <formula>"Catastrófico"</formula>
    </cfRule>
  </conditionalFormatting>
  <conditionalFormatting sqref="BI65 BI67 BI72:BI73">
    <cfRule type="cellIs" dxfId="1840" priority="409" operator="equal">
      <formula>"Mayor"</formula>
    </cfRule>
  </conditionalFormatting>
  <conditionalFormatting sqref="BI65 BI67 BI72:BI73">
    <cfRule type="cellIs" dxfId="1839" priority="410" operator="equal">
      <formula>"Moderado"</formula>
    </cfRule>
  </conditionalFormatting>
  <conditionalFormatting sqref="BI65 BI67 BI72:BI73">
    <cfRule type="cellIs" dxfId="1838" priority="411" operator="equal">
      <formula>"Menor"</formula>
    </cfRule>
  </conditionalFormatting>
  <conditionalFormatting sqref="BI65 BI67 BI72:BI73">
    <cfRule type="cellIs" dxfId="1837" priority="412" operator="equal">
      <formula>"Leve"</formula>
    </cfRule>
  </conditionalFormatting>
  <conditionalFormatting sqref="AJ67 AJ72:AJ73">
    <cfRule type="cellIs" dxfId="1836" priority="413" operator="equal">
      <formula>"Extremo"</formula>
    </cfRule>
  </conditionalFormatting>
  <conditionalFormatting sqref="AJ67 AJ72:AJ73">
    <cfRule type="cellIs" dxfId="1835" priority="414" operator="equal">
      <formula>"Alto"</formula>
    </cfRule>
  </conditionalFormatting>
  <conditionalFormatting sqref="AJ67 AJ72:AJ73">
    <cfRule type="cellIs" dxfId="1834" priority="415" operator="equal">
      <formula>"Moderado"</formula>
    </cfRule>
  </conditionalFormatting>
  <conditionalFormatting sqref="AJ67 AJ72:AJ73">
    <cfRule type="cellIs" dxfId="1833" priority="416" operator="equal">
      <formula>"Bajo"</formula>
    </cfRule>
  </conditionalFormatting>
  <conditionalFormatting sqref="BK67 BK72:BK73">
    <cfRule type="cellIs" dxfId="1832" priority="417" operator="equal">
      <formula>"Catastrófico"</formula>
    </cfRule>
  </conditionalFormatting>
  <conditionalFormatting sqref="BK67 BK72:BK73">
    <cfRule type="cellIs" dxfId="1831" priority="418" operator="equal">
      <formula>"Mayor"</formula>
    </cfRule>
  </conditionalFormatting>
  <conditionalFormatting sqref="BK67 BK72:BK73">
    <cfRule type="cellIs" dxfId="1830" priority="419" operator="equal">
      <formula>"Moderado"</formula>
    </cfRule>
  </conditionalFormatting>
  <conditionalFormatting sqref="BK67 BK72:BK73">
    <cfRule type="cellIs" dxfId="1829" priority="420" operator="equal">
      <formula>"Menor"</formula>
    </cfRule>
  </conditionalFormatting>
  <conditionalFormatting sqref="BK67 BK72:BK73">
    <cfRule type="cellIs" dxfId="1828" priority="421" operator="equal">
      <formula>"Leve"</formula>
    </cfRule>
  </conditionalFormatting>
  <conditionalFormatting sqref="BM72:BM73">
    <cfRule type="cellIs" dxfId="1827" priority="422" operator="equal">
      <formula>"Extremo"</formula>
    </cfRule>
  </conditionalFormatting>
  <conditionalFormatting sqref="BM72:BM73">
    <cfRule type="cellIs" dxfId="1826" priority="423" operator="equal">
      <formula>"Alto"</formula>
    </cfRule>
  </conditionalFormatting>
  <conditionalFormatting sqref="BM72:BM73">
    <cfRule type="cellIs" dxfId="1825" priority="424" operator="equal">
      <formula>"Moderado"</formula>
    </cfRule>
  </conditionalFormatting>
  <conditionalFormatting sqref="BM72:BM73">
    <cfRule type="cellIs" dxfId="1824" priority="425" operator="equal">
      <formula>"Bajo"</formula>
    </cfRule>
  </conditionalFormatting>
  <conditionalFormatting sqref="AH67 AH72:AH73 AH93">
    <cfRule type="cellIs" dxfId="1823" priority="426" operator="equal">
      <formula>"Catastrófico"</formula>
    </cfRule>
  </conditionalFormatting>
  <conditionalFormatting sqref="AH67 AH72:AH73 AH93">
    <cfRule type="cellIs" dxfId="1822" priority="427" operator="equal">
      <formula>"Mayor"</formula>
    </cfRule>
  </conditionalFormatting>
  <conditionalFormatting sqref="AH67 AH72:AH73 AH93">
    <cfRule type="cellIs" dxfId="1821" priority="428" operator="equal">
      <formula>"Moderado"</formula>
    </cfRule>
  </conditionalFormatting>
  <conditionalFormatting sqref="AH67 AH72:AH73 AH93">
    <cfRule type="cellIs" dxfId="1820" priority="429" operator="equal">
      <formula>"Menor"</formula>
    </cfRule>
  </conditionalFormatting>
  <conditionalFormatting sqref="AH67 AH72:AH73 AH93">
    <cfRule type="cellIs" dxfId="1819" priority="430" operator="equal">
      <formula>"Leve"</formula>
    </cfRule>
  </conditionalFormatting>
  <conditionalFormatting sqref="K67 K72:K73">
    <cfRule type="cellIs" dxfId="1818" priority="431" operator="equal">
      <formula>"Muy Alta"</formula>
    </cfRule>
  </conditionalFormatting>
  <conditionalFormatting sqref="K67 K72:K73">
    <cfRule type="cellIs" dxfId="1817" priority="432" operator="equal">
      <formula>"Alta"</formula>
    </cfRule>
  </conditionalFormatting>
  <conditionalFormatting sqref="K67 K72:K73">
    <cfRule type="cellIs" dxfId="1816" priority="433" operator="equal">
      <formula>"Media"</formula>
    </cfRule>
  </conditionalFormatting>
  <conditionalFormatting sqref="K67 K72:K73">
    <cfRule type="cellIs" dxfId="1815" priority="434" operator="equal">
      <formula>"Baja"</formula>
    </cfRule>
  </conditionalFormatting>
  <conditionalFormatting sqref="K67 K72:K73">
    <cfRule type="cellIs" dxfId="1814" priority="435" operator="equal">
      <formula>"Muy Baja"</formula>
    </cfRule>
  </conditionalFormatting>
  <conditionalFormatting sqref="BI67 BI72:BI73">
    <cfRule type="cellIs" dxfId="1813" priority="436" operator="equal">
      <formula>"Catastrófico"</formula>
    </cfRule>
  </conditionalFormatting>
  <conditionalFormatting sqref="BI67 BI72:BI73">
    <cfRule type="cellIs" dxfId="1812" priority="437" operator="equal">
      <formula>"Mayor"</formula>
    </cfRule>
  </conditionalFormatting>
  <conditionalFormatting sqref="BI67 BI72:BI73">
    <cfRule type="cellIs" dxfId="1811" priority="438" operator="equal">
      <formula>"Moderado"</formula>
    </cfRule>
  </conditionalFormatting>
  <conditionalFormatting sqref="BI67 BI72:BI73">
    <cfRule type="cellIs" dxfId="1810" priority="439" operator="equal">
      <formula>"Menor"</formula>
    </cfRule>
  </conditionalFormatting>
  <conditionalFormatting sqref="BI67 BI72:BI73">
    <cfRule type="cellIs" dxfId="1809" priority="440" operator="equal">
      <formula>"Leve"</formula>
    </cfRule>
  </conditionalFormatting>
  <conditionalFormatting sqref="AJ72">
    <cfRule type="cellIs" dxfId="1808" priority="441" operator="equal">
      <formula>"Extremo"</formula>
    </cfRule>
  </conditionalFormatting>
  <conditionalFormatting sqref="AJ72">
    <cfRule type="cellIs" dxfId="1807" priority="442" operator="equal">
      <formula>"Alto"</formula>
    </cfRule>
  </conditionalFormatting>
  <conditionalFormatting sqref="AJ72">
    <cfRule type="cellIs" dxfId="1806" priority="443" operator="equal">
      <formula>"Moderado"</formula>
    </cfRule>
  </conditionalFormatting>
  <conditionalFormatting sqref="AJ72">
    <cfRule type="cellIs" dxfId="1805" priority="444" operator="equal">
      <formula>"Bajo"</formula>
    </cfRule>
  </conditionalFormatting>
  <conditionalFormatting sqref="BK67 BK72:BK73">
    <cfRule type="cellIs" dxfId="1804" priority="445" operator="equal">
      <formula>"Catastrófico"</formula>
    </cfRule>
  </conditionalFormatting>
  <conditionalFormatting sqref="BK67 BK72:BK73">
    <cfRule type="cellIs" dxfId="1803" priority="446" operator="equal">
      <formula>"Mayor"</formula>
    </cfRule>
  </conditionalFormatting>
  <conditionalFormatting sqref="BK67 BK72:BK73">
    <cfRule type="cellIs" dxfId="1802" priority="447" operator="equal">
      <formula>"Moderado"</formula>
    </cfRule>
  </conditionalFormatting>
  <conditionalFormatting sqref="BK67 BK72:BK73">
    <cfRule type="cellIs" dxfId="1801" priority="448" operator="equal">
      <formula>"Menor"</formula>
    </cfRule>
  </conditionalFormatting>
  <conditionalFormatting sqref="BK67 BK72:BK73">
    <cfRule type="cellIs" dxfId="1800" priority="449" operator="equal">
      <formula>"Leve"</formula>
    </cfRule>
  </conditionalFormatting>
  <conditionalFormatting sqref="BM72:BM73">
    <cfRule type="cellIs" dxfId="1799" priority="450" operator="equal">
      <formula>"Extremo"</formula>
    </cfRule>
  </conditionalFormatting>
  <conditionalFormatting sqref="BM72:BM73">
    <cfRule type="cellIs" dxfId="1798" priority="451" operator="equal">
      <formula>"Alto"</formula>
    </cfRule>
  </conditionalFormatting>
  <conditionalFormatting sqref="BM72:BM73">
    <cfRule type="cellIs" dxfId="1797" priority="452" operator="equal">
      <formula>"Moderado"</formula>
    </cfRule>
  </conditionalFormatting>
  <conditionalFormatting sqref="BM72:BM73">
    <cfRule type="cellIs" dxfId="1796" priority="453" operator="equal">
      <formula>"Bajo"</formula>
    </cfRule>
  </conditionalFormatting>
  <conditionalFormatting sqref="AH72">
    <cfRule type="cellIs" dxfId="1795" priority="454" operator="equal">
      <formula>"Catastrófico"</formula>
    </cfRule>
  </conditionalFormatting>
  <conditionalFormatting sqref="AH72">
    <cfRule type="cellIs" dxfId="1794" priority="455" operator="equal">
      <formula>"Mayor"</formula>
    </cfRule>
  </conditionalFormatting>
  <conditionalFormatting sqref="AH72">
    <cfRule type="cellIs" dxfId="1793" priority="456" operator="equal">
      <formula>"Moderado"</formula>
    </cfRule>
  </conditionalFormatting>
  <conditionalFormatting sqref="AH72">
    <cfRule type="cellIs" dxfId="1792" priority="457" operator="equal">
      <formula>"Menor"</formula>
    </cfRule>
  </conditionalFormatting>
  <conditionalFormatting sqref="AH72">
    <cfRule type="cellIs" dxfId="1791" priority="458" operator="equal">
      <formula>"Leve"</formula>
    </cfRule>
  </conditionalFormatting>
  <conditionalFormatting sqref="K72">
    <cfRule type="cellIs" dxfId="1790" priority="459" operator="equal">
      <formula>"Muy Alta"</formula>
    </cfRule>
  </conditionalFormatting>
  <conditionalFormatting sqref="K72">
    <cfRule type="cellIs" dxfId="1789" priority="460" operator="equal">
      <formula>"Alta"</formula>
    </cfRule>
  </conditionalFormatting>
  <conditionalFormatting sqref="K72">
    <cfRule type="cellIs" dxfId="1788" priority="461" operator="equal">
      <formula>"Media"</formula>
    </cfRule>
  </conditionalFormatting>
  <conditionalFormatting sqref="K72">
    <cfRule type="cellIs" dxfId="1787" priority="462" operator="equal">
      <formula>"Baja"</formula>
    </cfRule>
  </conditionalFormatting>
  <conditionalFormatting sqref="K72">
    <cfRule type="cellIs" dxfId="1786" priority="463" operator="equal">
      <formula>"Muy Baja"</formula>
    </cfRule>
  </conditionalFormatting>
  <conditionalFormatting sqref="BI72:BI73">
    <cfRule type="cellIs" dxfId="1785" priority="464" operator="equal">
      <formula>"Catastrófico"</formula>
    </cfRule>
  </conditionalFormatting>
  <conditionalFormatting sqref="BI72:BI73">
    <cfRule type="cellIs" dxfId="1784" priority="465" operator="equal">
      <formula>"Mayor"</formula>
    </cfRule>
  </conditionalFormatting>
  <conditionalFormatting sqref="BI72:BI73">
    <cfRule type="cellIs" dxfId="1783" priority="466" operator="equal">
      <formula>"Moderado"</formula>
    </cfRule>
  </conditionalFormatting>
  <conditionalFormatting sqref="BI72:BI73">
    <cfRule type="cellIs" dxfId="1782" priority="467" operator="equal">
      <formula>"Menor"</formula>
    </cfRule>
  </conditionalFormatting>
  <conditionalFormatting sqref="BI72:BI73">
    <cfRule type="cellIs" dxfId="1781" priority="468" operator="equal">
      <formula>"Leve"</formula>
    </cfRule>
  </conditionalFormatting>
  <conditionalFormatting sqref="AJ73">
    <cfRule type="cellIs" dxfId="1780" priority="469" operator="equal">
      <formula>"Extremo"</formula>
    </cfRule>
  </conditionalFormatting>
  <conditionalFormatting sqref="AJ73">
    <cfRule type="cellIs" dxfId="1779" priority="470" operator="equal">
      <formula>"Alto"</formula>
    </cfRule>
  </conditionalFormatting>
  <conditionalFormatting sqref="AJ73">
    <cfRule type="cellIs" dxfId="1778" priority="471" operator="equal">
      <formula>"Moderado"</formula>
    </cfRule>
  </conditionalFormatting>
  <conditionalFormatting sqref="AJ73">
    <cfRule type="cellIs" dxfId="1777" priority="472" operator="equal">
      <formula>"Bajo"</formula>
    </cfRule>
  </conditionalFormatting>
  <conditionalFormatting sqref="BK67 BK72:BK73">
    <cfRule type="cellIs" dxfId="1776" priority="473" operator="equal">
      <formula>"Catastrófico"</formula>
    </cfRule>
  </conditionalFormatting>
  <conditionalFormatting sqref="BK67 BK72:BK73">
    <cfRule type="cellIs" dxfId="1775" priority="474" operator="equal">
      <formula>"Mayor"</formula>
    </cfRule>
  </conditionalFormatting>
  <conditionalFormatting sqref="BK67 BK72:BK73">
    <cfRule type="cellIs" dxfId="1774" priority="475" operator="equal">
      <formula>"Moderado"</formula>
    </cfRule>
  </conditionalFormatting>
  <conditionalFormatting sqref="BK67 BK72:BK73">
    <cfRule type="cellIs" dxfId="1773" priority="476" operator="equal">
      <formula>"Menor"</formula>
    </cfRule>
  </conditionalFormatting>
  <conditionalFormatting sqref="BK67 BK72:BK73">
    <cfRule type="cellIs" dxfId="1772" priority="477" operator="equal">
      <formula>"Leve"</formula>
    </cfRule>
  </conditionalFormatting>
  <conditionalFormatting sqref="AH73">
    <cfRule type="cellIs" dxfId="1771" priority="478" operator="equal">
      <formula>"Catastrófico"</formula>
    </cfRule>
  </conditionalFormatting>
  <conditionalFormatting sqref="AH73">
    <cfRule type="cellIs" dxfId="1770" priority="479" operator="equal">
      <formula>"Mayor"</formula>
    </cfRule>
  </conditionalFormatting>
  <conditionalFormatting sqref="AH73">
    <cfRule type="cellIs" dxfId="1769" priority="480" operator="equal">
      <formula>"Moderado"</formula>
    </cfRule>
  </conditionalFormatting>
  <conditionalFormatting sqref="AH73">
    <cfRule type="cellIs" dxfId="1768" priority="481" operator="equal">
      <formula>"Menor"</formula>
    </cfRule>
  </conditionalFormatting>
  <conditionalFormatting sqref="AH73">
    <cfRule type="cellIs" dxfId="1767" priority="482" operator="equal">
      <formula>"Leve"</formula>
    </cfRule>
  </conditionalFormatting>
  <conditionalFormatting sqref="K73">
    <cfRule type="cellIs" dxfId="1766" priority="483" operator="equal">
      <formula>"Muy Alta"</formula>
    </cfRule>
  </conditionalFormatting>
  <conditionalFormatting sqref="K73">
    <cfRule type="cellIs" dxfId="1765" priority="484" operator="equal">
      <formula>"Alta"</formula>
    </cfRule>
  </conditionalFormatting>
  <conditionalFormatting sqref="K73">
    <cfRule type="cellIs" dxfId="1764" priority="485" operator="equal">
      <formula>"Media"</formula>
    </cfRule>
  </conditionalFormatting>
  <conditionalFormatting sqref="K73">
    <cfRule type="cellIs" dxfId="1763" priority="486" operator="equal">
      <formula>"Baja"</formula>
    </cfRule>
  </conditionalFormatting>
  <conditionalFormatting sqref="K73">
    <cfRule type="cellIs" dxfId="1762" priority="487" operator="equal">
      <formula>"Muy Baja"</formula>
    </cfRule>
  </conditionalFormatting>
  <conditionalFormatting sqref="BK67 BK72:BK73">
    <cfRule type="cellIs" dxfId="1761" priority="488" operator="equal">
      <formula>"Catastrófico"</formula>
    </cfRule>
  </conditionalFormatting>
  <conditionalFormatting sqref="BK67 BK72:BK73">
    <cfRule type="cellIs" dxfId="1760" priority="489" operator="equal">
      <formula>"Mayor"</formula>
    </cfRule>
  </conditionalFormatting>
  <conditionalFormatting sqref="BK67 BK72:BK73">
    <cfRule type="cellIs" dxfId="1759" priority="490" operator="equal">
      <formula>"Moderado"</formula>
    </cfRule>
  </conditionalFormatting>
  <conditionalFormatting sqref="BK67 BK72:BK73">
    <cfRule type="cellIs" dxfId="1758" priority="491" operator="equal">
      <formula>"Menor"</formula>
    </cfRule>
  </conditionalFormatting>
  <conditionalFormatting sqref="BK67 BK72:BK73">
    <cfRule type="cellIs" dxfId="1757" priority="492" operator="equal">
      <formula>"Leve"</formula>
    </cfRule>
  </conditionalFormatting>
  <conditionalFormatting sqref="AH67 AH72:AH73 AH93">
    <cfRule type="cellIs" dxfId="1756" priority="493" operator="equal">
      <formula>"Catastrófico"</formula>
    </cfRule>
  </conditionalFormatting>
  <conditionalFormatting sqref="AH67 AH72:AH73 AH93">
    <cfRule type="cellIs" dxfId="1755" priority="494" operator="equal">
      <formula>"Mayor"</formula>
    </cfRule>
  </conditionalFormatting>
  <conditionalFormatting sqref="AH67 AH72:AH73 AH93">
    <cfRule type="cellIs" dxfId="1754" priority="495" operator="equal">
      <formula>"Moderado"</formula>
    </cfRule>
  </conditionalFormatting>
  <conditionalFormatting sqref="AH67 AH72:AH73 AH93">
    <cfRule type="cellIs" dxfId="1753" priority="496" operator="equal">
      <formula>"Menor"</formula>
    </cfRule>
  </conditionalFormatting>
  <conditionalFormatting sqref="AH67 AH72:AH73 AH93">
    <cfRule type="cellIs" dxfId="1752" priority="497" operator="equal">
      <formula>"Leve"</formula>
    </cfRule>
  </conditionalFormatting>
  <conditionalFormatting sqref="AJ93">
    <cfRule type="cellIs" dxfId="1751" priority="498" operator="equal">
      <formula>"Extremo"</formula>
    </cfRule>
  </conditionalFormatting>
  <conditionalFormatting sqref="AJ93">
    <cfRule type="cellIs" dxfId="1750" priority="499" operator="equal">
      <formula>"Alto"</formula>
    </cfRule>
  </conditionalFormatting>
  <conditionalFormatting sqref="AJ93">
    <cfRule type="cellIs" dxfId="1749" priority="500" operator="equal">
      <formula>"Moderado"</formula>
    </cfRule>
  </conditionalFormatting>
  <conditionalFormatting sqref="AJ93">
    <cfRule type="cellIs" dxfId="1748" priority="501" operator="equal">
      <formula>"Bajo"</formula>
    </cfRule>
  </conditionalFormatting>
  <conditionalFormatting sqref="AJ93">
    <cfRule type="cellIs" dxfId="1747" priority="502" operator="equal">
      <formula>"Moderada"</formula>
    </cfRule>
  </conditionalFormatting>
  <conditionalFormatting sqref="AJ93">
    <cfRule type="cellIs" dxfId="1746" priority="503" operator="equal">
      <formula>"Alta"</formula>
    </cfRule>
  </conditionalFormatting>
  <conditionalFormatting sqref="AJ93">
    <cfRule type="cellIs" dxfId="1745" priority="504" operator="equal">
      <formula>"Extrema"</formula>
    </cfRule>
  </conditionalFormatting>
  <conditionalFormatting sqref="AJ93">
    <cfRule type="cellIs" dxfId="1744" priority="505" operator="equal">
      <formula>"Extremo"</formula>
    </cfRule>
  </conditionalFormatting>
  <conditionalFormatting sqref="AJ93">
    <cfRule type="cellIs" dxfId="1743" priority="506" operator="equal">
      <formula>"Alto"</formula>
    </cfRule>
  </conditionalFormatting>
  <conditionalFormatting sqref="AJ93">
    <cfRule type="cellIs" dxfId="1742" priority="507" operator="equal">
      <formula>"Moderado"</formula>
    </cfRule>
  </conditionalFormatting>
  <conditionalFormatting sqref="AJ93">
    <cfRule type="cellIs" dxfId="1741" priority="508" operator="equal">
      <formula>"Bajo"</formula>
    </cfRule>
  </conditionalFormatting>
  <conditionalFormatting sqref="AJ93">
    <cfRule type="cellIs" dxfId="1740" priority="509" operator="equal">
      <formula>"Moderada"</formula>
    </cfRule>
  </conditionalFormatting>
  <conditionalFormatting sqref="AJ93">
    <cfRule type="cellIs" dxfId="1739" priority="510" operator="equal">
      <formula>"Alta"</formula>
    </cfRule>
  </conditionalFormatting>
  <conditionalFormatting sqref="AJ93">
    <cfRule type="cellIs" dxfId="1738" priority="511" operator="equal">
      <formula>"Extrema"</formula>
    </cfRule>
  </conditionalFormatting>
  <conditionalFormatting sqref="K93">
    <cfRule type="cellIs" dxfId="1737" priority="512" operator="equal">
      <formula>"Muy Alta"</formula>
    </cfRule>
  </conditionalFormatting>
  <conditionalFormatting sqref="K93">
    <cfRule type="cellIs" dxfId="1736" priority="513" operator="equal">
      <formula>"Alta"</formula>
    </cfRule>
  </conditionalFormatting>
  <conditionalFormatting sqref="K93">
    <cfRule type="cellIs" dxfId="1735" priority="514" operator="equal">
      <formula>"Media"</formula>
    </cfRule>
  </conditionalFormatting>
  <conditionalFormatting sqref="K93">
    <cfRule type="cellIs" dxfId="1734" priority="515" operator="equal">
      <formula>"Baja"</formula>
    </cfRule>
  </conditionalFormatting>
  <conditionalFormatting sqref="K93">
    <cfRule type="cellIs" dxfId="1733" priority="516" operator="equal">
      <formula>"Muy Baja"</formula>
    </cfRule>
  </conditionalFormatting>
  <conditionalFormatting sqref="K93">
    <cfRule type="cellIs" dxfId="1732" priority="517" operator="equal">
      <formula>"Casi Seguro"</formula>
    </cfRule>
  </conditionalFormatting>
  <conditionalFormatting sqref="K93">
    <cfRule type="cellIs" dxfId="1731" priority="518" operator="equal">
      <formula>"Probable"</formula>
    </cfRule>
  </conditionalFormatting>
  <conditionalFormatting sqref="K93">
    <cfRule type="cellIs" dxfId="1730" priority="519" operator="equal">
      <formula>"Posible"</formula>
    </cfRule>
  </conditionalFormatting>
  <conditionalFormatting sqref="K93">
    <cfRule type="cellIs" dxfId="1729" priority="520" operator="equal">
      <formula>"Rara vez"</formula>
    </cfRule>
  </conditionalFormatting>
  <conditionalFormatting sqref="K93">
    <cfRule type="cellIs" dxfId="1728" priority="521" operator="equal">
      <formula>"Improbable"</formula>
    </cfRule>
  </conditionalFormatting>
  <conditionalFormatting sqref="K93">
    <cfRule type="cellIs" dxfId="1727" priority="522" operator="equal">
      <formula>"Rara vez"</formula>
    </cfRule>
  </conditionalFormatting>
  <conditionalFormatting sqref="K93">
    <cfRule type="cellIs" dxfId="1726" priority="523" operator="equal">
      <formula>"Muy Alta"</formula>
    </cfRule>
  </conditionalFormatting>
  <conditionalFormatting sqref="K93">
    <cfRule type="cellIs" dxfId="1725" priority="524" operator="equal">
      <formula>"Alta"</formula>
    </cfRule>
  </conditionalFormatting>
  <conditionalFormatting sqref="K93">
    <cfRule type="cellIs" dxfId="1724" priority="525" operator="equal">
      <formula>"Media"</formula>
    </cfRule>
  </conditionalFormatting>
  <conditionalFormatting sqref="K93">
    <cfRule type="cellIs" dxfId="1723" priority="526" operator="equal">
      <formula>"Baja"</formula>
    </cfRule>
  </conditionalFormatting>
  <conditionalFormatting sqref="K93">
    <cfRule type="cellIs" dxfId="1722" priority="527" operator="equal">
      <formula>"Muy Baja"</formula>
    </cfRule>
  </conditionalFormatting>
  <conditionalFormatting sqref="K93">
    <cfRule type="cellIs" dxfId="1721" priority="528" operator="equal">
      <formula>"Casi Seguro"</formula>
    </cfRule>
  </conditionalFormatting>
  <conditionalFormatting sqref="K93">
    <cfRule type="cellIs" dxfId="1720" priority="529" operator="equal">
      <formula>"Probable"</formula>
    </cfRule>
  </conditionalFormatting>
  <conditionalFormatting sqref="K93">
    <cfRule type="cellIs" dxfId="1719" priority="530" operator="equal">
      <formula>"Posible"</formula>
    </cfRule>
  </conditionalFormatting>
  <conditionalFormatting sqref="K93">
    <cfRule type="cellIs" dxfId="1718" priority="531" operator="equal">
      <formula>"Rara vez"</formula>
    </cfRule>
  </conditionalFormatting>
  <conditionalFormatting sqref="K93">
    <cfRule type="cellIs" dxfId="1717" priority="532" operator="equal">
      <formula>"Improbable"</formula>
    </cfRule>
  </conditionalFormatting>
  <conditionalFormatting sqref="K93">
    <cfRule type="cellIs" dxfId="1716" priority="533" operator="equal">
      <formula>"Rara vez"</formula>
    </cfRule>
  </conditionalFormatting>
  <conditionalFormatting sqref="K93">
    <cfRule type="cellIs" dxfId="1715" priority="534" operator="equal">
      <formula>"Muy Alta"</formula>
    </cfRule>
  </conditionalFormatting>
  <conditionalFormatting sqref="K93">
    <cfRule type="cellIs" dxfId="1714" priority="535" operator="equal">
      <formula>"Alta"</formula>
    </cfRule>
  </conditionalFormatting>
  <conditionalFormatting sqref="K93">
    <cfRule type="cellIs" dxfId="1713" priority="536" operator="equal">
      <formula>"Media"</formula>
    </cfRule>
  </conditionalFormatting>
  <conditionalFormatting sqref="K93">
    <cfRule type="cellIs" dxfId="1712" priority="537" operator="equal">
      <formula>"Baja"</formula>
    </cfRule>
  </conditionalFormatting>
  <conditionalFormatting sqref="K93">
    <cfRule type="cellIs" dxfId="1711" priority="538" operator="equal">
      <formula>"Muy Baja"</formula>
    </cfRule>
  </conditionalFormatting>
  <conditionalFormatting sqref="K93">
    <cfRule type="cellIs" dxfId="1710" priority="539" operator="equal">
      <formula>"Casi Seguro"</formula>
    </cfRule>
  </conditionalFormatting>
  <conditionalFormatting sqref="K93">
    <cfRule type="cellIs" dxfId="1709" priority="540" operator="equal">
      <formula>"Probable"</formula>
    </cfRule>
  </conditionalFormatting>
  <conditionalFormatting sqref="K93">
    <cfRule type="cellIs" dxfId="1708" priority="541" operator="equal">
      <formula>"Posible"</formula>
    </cfRule>
  </conditionalFormatting>
  <conditionalFormatting sqref="K93">
    <cfRule type="cellIs" dxfId="1707" priority="542" operator="equal">
      <formula>"Rara vez"</formula>
    </cfRule>
  </conditionalFormatting>
  <conditionalFormatting sqref="K93">
    <cfRule type="cellIs" dxfId="1706" priority="543" operator="equal">
      <formula>"Improbable"</formula>
    </cfRule>
  </conditionalFormatting>
  <conditionalFormatting sqref="K93">
    <cfRule type="cellIs" dxfId="1705" priority="544" operator="equal">
      <formula>"Rara vez"</formula>
    </cfRule>
  </conditionalFormatting>
  <conditionalFormatting sqref="K93">
    <cfRule type="cellIs" dxfId="1704" priority="545" operator="equal">
      <formula>"Muy Alta"</formula>
    </cfRule>
  </conditionalFormatting>
  <conditionalFormatting sqref="K93">
    <cfRule type="cellIs" dxfId="1703" priority="546" operator="equal">
      <formula>"Alta"</formula>
    </cfRule>
  </conditionalFormatting>
  <conditionalFormatting sqref="K93">
    <cfRule type="cellIs" dxfId="1702" priority="547" operator="equal">
      <formula>"Media"</formula>
    </cfRule>
  </conditionalFormatting>
  <conditionalFormatting sqref="K93">
    <cfRule type="cellIs" dxfId="1701" priority="548" operator="equal">
      <formula>"Baja"</formula>
    </cfRule>
  </conditionalFormatting>
  <conditionalFormatting sqref="K93">
    <cfRule type="cellIs" dxfId="1700" priority="549" operator="equal">
      <formula>"Muy Baja"</formula>
    </cfRule>
  </conditionalFormatting>
  <conditionalFormatting sqref="K93">
    <cfRule type="cellIs" dxfId="1699" priority="550" operator="equal">
      <formula>"Casi Seguro"</formula>
    </cfRule>
  </conditionalFormatting>
  <conditionalFormatting sqref="K93">
    <cfRule type="cellIs" dxfId="1698" priority="551" operator="equal">
      <formula>"Probable"</formula>
    </cfRule>
  </conditionalFormatting>
  <conditionalFormatting sqref="K93">
    <cfRule type="cellIs" dxfId="1697" priority="552" operator="equal">
      <formula>"Posible"</formula>
    </cfRule>
  </conditionalFormatting>
  <conditionalFormatting sqref="K93">
    <cfRule type="cellIs" dxfId="1696" priority="553" operator="equal">
      <formula>"Rara vez"</formula>
    </cfRule>
  </conditionalFormatting>
  <conditionalFormatting sqref="K93">
    <cfRule type="cellIs" dxfId="1695" priority="554" operator="equal">
      <formula>"Improbable"</formula>
    </cfRule>
  </conditionalFormatting>
  <conditionalFormatting sqref="K93">
    <cfRule type="cellIs" dxfId="1694" priority="555" operator="equal">
      <formula>"Rara vez"</formula>
    </cfRule>
  </conditionalFormatting>
  <conditionalFormatting sqref="AG93">
    <cfRule type="containsText" dxfId="1693" priority="556" operator="containsText" text="❌">
      <formula>NOT(ISERROR(SEARCH(("❌"),(AG93))))</formula>
    </cfRule>
  </conditionalFormatting>
  <conditionalFormatting sqref="AG93">
    <cfRule type="containsText" dxfId="1692" priority="557" operator="containsText" text="❌">
      <formula>NOT(ISERROR(SEARCH(("❌"),(AG93))))</formula>
    </cfRule>
  </conditionalFormatting>
  <conditionalFormatting sqref="AG93">
    <cfRule type="containsText" dxfId="1691" priority="558" operator="containsText" text="❌">
      <formula>NOT(ISERROR(SEARCH(("❌"),(AG93))))</formula>
    </cfRule>
  </conditionalFormatting>
  <conditionalFormatting sqref="BI93">
    <cfRule type="cellIs" dxfId="1690" priority="559" operator="equal">
      <formula>"Catastrófico"</formula>
    </cfRule>
  </conditionalFormatting>
  <conditionalFormatting sqref="BI93">
    <cfRule type="cellIs" dxfId="1689" priority="560" operator="equal">
      <formula>"Mayor"</formula>
    </cfRule>
  </conditionalFormatting>
  <conditionalFormatting sqref="BI93">
    <cfRule type="cellIs" dxfId="1688" priority="561" operator="equal">
      <formula>"Moderado"</formula>
    </cfRule>
  </conditionalFormatting>
  <conditionalFormatting sqref="BI93">
    <cfRule type="cellIs" dxfId="1687" priority="562" operator="equal">
      <formula>"Menor"</formula>
    </cfRule>
  </conditionalFormatting>
  <conditionalFormatting sqref="BI93">
    <cfRule type="cellIs" dxfId="1686" priority="563" operator="equal">
      <formula>"Leve"</formula>
    </cfRule>
  </conditionalFormatting>
  <conditionalFormatting sqref="BI93">
    <cfRule type="cellIs" dxfId="1685" priority="564" operator="equal">
      <formula>"Casi Seguro"</formula>
    </cfRule>
  </conditionalFormatting>
  <conditionalFormatting sqref="BI93">
    <cfRule type="cellIs" dxfId="1684" priority="565" operator="equal">
      <formula>"Probable"</formula>
    </cfRule>
  </conditionalFormatting>
  <conditionalFormatting sqref="BI93">
    <cfRule type="cellIs" dxfId="1683" priority="566" operator="equal">
      <formula>"Posible"</formula>
    </cfRule>
  </conditionalFormatting>
  <conditionalFormatting sqref="BI93">
    <cfRule type="cellIs" dxfId="1682" priority="567" operator="equal">
      <formula>"Improbable"</formula>
    </cfRule>
  </conditionalFormatting>
  <conditionalFormatting sqref="BI93">
    <cfRule type="cellIs" dxfId="1681" priority="568" operator="equal">
      <formula>"Rara vez"</formula>
    </cfRule>
  </conditionalFormatting>
  <conditionalFormatting sqref="BI93">
    <cfRule type="cellIs" dxfId="1680" priority="569" operator="equal">
      <formula>"Catastrófico"</formula>
    </cfRule>
  </conditionalFormatting>
  <conditionalFormatting sqref="BI93">
    <cfRule type="cellIs" dxfId="1679" priority="570" operator="equal">
      <formula>"Mayor"</formula>
    </cfRule>
  </conditionalFormatting>
  <conditionalFormatting sqref="BI93">
    <cfRule type="cellIs" dxfId="1678" priority="571" operator="equal">
      <formula>"Moderado"</formula>
    </cfRule>
  </conditionalFormatting>
  <conditionalFormatting sqref="BI93">
    <cfRule type="cellIs" dxfId="1677" priority="572" operator="equal">
      <formula>"Menor"</formula>
    </cfRule>
  </conditionalFormatting>
  <conditionalFormatting sqref="BI93">
    <cfRule type="cellIs" dxfId="1676" priority="573" operator="equal">
      <formula>"Leve"</formula>
    </cfRule>
  </conditionalFormatting>
  <conditionalFormatting sqref="BI93">
    <cfRule type="cellIs" dxfId="1675" priority="574" operator="equal">
      <formula>"Casi Seguro"</formula>
    </cfRule>
  </conditionalFormatting>
  <conditionalFormatting sqref="BI93">
    <cfRule type="cellIs" dxfId="1674" priority="575" operator="equal">
      <formula>"Probable"</formula>
    </cfRule>
  </conditionalFormatting>
  <conditionalFormatting sqref="BI93">
    <cfRule type="cellIs" dxfId="1673" priority="576" operator="equal">
      <formula>"Posible"</formula>
    </cfRule>
  </conditionalFormatting>
  <conditionalFormatting sqref="BI93">
    <cfRule type="cellIs" dxfId="1672" priority="577" operator="equal">
      <formula>"Improbable"</formula>
    </cfRule>
  </conditionalFormatting>
  <conditionalFormatting sqref="BI93">
    <cfRule type="cellIs" dxfId="1671" priority="578" operator="equal">
      <formula>"Rara vez"</formula>
    </cfRule>
  </conditionalFormatting>
  <conditionalFormatting sqref="BH93">
    <cfRule type="cellIs" dxfId="1670" priority="579" operator="equal">
      <formula>"Muy Alta"</formula>
    </cfRule>
  </conditionalFormatting>
  <conditionalFormatting sqref="BH93">
    <cfRule type="cellIs" dxfId="1669" priority="580" operator="equal">
      <formula>"Alta"</formula>
    </cfRule>
  </conditionalFormatting>
  <conditionalFormatting sqref="BH93">
    <cfRule type="cellIs" dxfId="1668" priority="581" operator="equal">
      <formula>"Media"</formula>
    </cfRule>
  </conditionalFormatting>
  <conditionalFormatting sqref="BH93">
    <cfRule type="cellIs" dxfId="1667" priority="582" operator="equal">
      <formula>"Baja"</formula>
    </cfRule>
  </conditionalFormatting>
  <conditionalFormatting sqref="BH93">
    <cfRule type="cellIs" dxfId="1666" priority="583" operator="equal">
      <formula>"Muy Baja"</formula>
    </cfRule>
  </conditionalFormatting>
  <conditionalFormatting sqref="BK93">
    <cfRule type="cellIs" dxfId="1665" priority="584" operator="equal">
      <formula>"Catastrófico"</formula>
    </cfRule>
  </conditionalFormatting>
  <conditionalFormatting sqref="BK93">
    <cfRule type="cellIs" dxfId="1664" priority="585" operator="equal">
      <formula>"Mayor"</formula>
    </cfRule>
  </conditionalFormatting>
  <conditionalFormatting sqref="BK93">
    <cfRule type="cellIs" dxfId="1663" priority="586" operator="equal">
      <formula>"Moderado"</formula>
    </cfRule>
  </conditionalFormatting>
  <conditionalFormatting sqref="BK93">
    <cfRule type="cellIs" dxfId="1662" priority="587" operator="equal">
      <formula>"Menor"</formula>
    </cfRule>
  </conditionalFormatting>
  <conditionalFormatting sqref="BK93">
    <cfRule type="cellIs" dxfId="1661" priority="588" operator="equal">
      <formula>"Leve"</formula>
    </cfRule>
  </conditionalFormatting>
  <conditionalFormatting sqref="BM93">
    <cfRule type="cellIs" dxfId="1660" priority="589" operator="equal">
      <formula>"Extremo"</formula>
    </cfRule>
  </conditionalFormatting>
  <conditionalFormatting sqref="BM93">
    <cfRule type="cellIs" dxfId="1659" priority="590" operator="equal">
      <formula>"Alto"</formula>
    </cfRule>
  </conditionalFormatting>
  <conditionalFormatting sqref="BM93">
    <cfRule type="cellIs" dxfId="1658" priority="591" operator="equal">
      <formula>"Moderado"</formula>
    </cfRule>
  </conditionalFormatting>
  <conditionalFormatting sqref="BM93">
    <cfRule type="cellIs" dxfId="1657" priority="592" operator="equal">
      <formula>"Bajo"</formula>
    </cfRule>
  </conditionalFormatting>
  <conditionalFormatting sqref="BI93">
    <cfRule type="cellIs" dxfId="1656" priority="593" operator="equal">
      <formula>"Catastrófico"</formula>
    </cfRule>
  </conditionalFormatting>
  <conditionalFormatting sqref="BI93">
    <cfRule type="cellIs" dxfId="1655" priority="594" operator="equal">
      <formula>"Mayor"</formula>
    </cfRule>
  </conditionalFormatting>
  <conditionalFormatting sqref="BI93">
    <cfRule type="cellIs" dxfId="1654" priority="595" operator="equal">
      <formula>"Moderado"</formula>
    </cfRule>
  </conditionalFormatting>
  <conditionalFormatting sqref="BI93">
    <cfRule type="cellIs" dxfId="1653" priority="596" operator="equal">
      <formula>"Menor"</formula>
    </cfRule>
  </conditionalFormatting>
  <conditionalFormatting sqref="BI93">
    <cfRule type="cellIs" dxfId="1652" priority="597" operator="equal">
      <formula>"Leve"</formula>
    </cfRule>
  </conditionalFormatting>
  <conditionalFormatting sqref="BM93">
    <cfRule type="cellIs" dxfId="1651" priority="598" operator="equal">
      <formula>"Extremo"</formula>
    </cfRule>
  </conditionalFormatting>
  <conditionalFormatting sqref="BM93">
    <cfRule type="cellIs" dxfId="1650" priority="599" operator="equal">
      <formula>"Alta"</formula>
    </cfRule>
  </conditionalFormatting>
  <conditionalFormatting sqref="BI93">
    <cfRule type="cellIs" dxfId="1649" priority="600" operator="equal">
      <formula>"Casi Seguro"</formula>
    </cfRule>
  </conditionalFormatting>
  <conditionalFormatting sqref="BI93">
    <cfRule type="cellIs" dxfId="1648" priority="601" operator="equal">
      <formula>"Probable"</formula>
    </cfRule>
  </conditionalFormatting>
  <conditionalFormatting sqref="BI93">
    <cfRule type="cellIs" dxfId="1647" priority="602" operator="equal">
      <formula>"Posible"</formula>
    </cfRule>
  </conditionalFormatting>
  <conditionalFormatting sqref="BI93">
    <cfRule type="cellIs" dxfId="1646" priority="603" operator="equal">
      <formula>"Improbable"</formula>
    </cfRule>
  </conditionalFormatting>
  <conditionalFormatting sqref="BI93">
    <cfRule type="cellIs" dxfId="1645" priority="604" operator="equal">
      <formula>"Rara vez"</formula>
    </cfRule>
  </conditionalFormatting>
  <conditionalFormatting sqref="BH93">
    <cfRule type="cellIs" dxfId="1644" priority="605" operator="equal">
      <formula>"Muy Alta"</formula>
    </cfRule>
  </conditionalFormatting>
  <conditionalFormatting sqref="BH93">
    <cfRule type="cellIs" dxfId="1643" priority="606" operator="equal">
      <formula>"Alta"</formula>
    </cfRule>
  </conditionalFormatting>
  <conditionalFormatting sqref="BH93">
    <cfRule type="cellIs" dxfId="1642" priority="607" operator="equal">
      <formula>"Media"</formula>
    </cfRule>
  </conditionalFormatting>
  <conditionalFormatting sqref="BH93">
    <cfRule type="cellIs" dxfId="1641" priority="608" operator="equal">
      <formula>"Baja"</formula>
    </cfRule>
  </conditionalFormatting>
  <conditionalFormatting sqref="BH93">
    <cfRule type="cellIs" dxfId="1640" priority="609" operator="equal">
      <formula>"Muy Baja"</formula>
    </cfRule>
  </conditionalFormatting>
  <conditionalFormatting sqref="BK93">
    <cfRule type="cellIs" dxfId="1639" priority="610" operator="equal">
      <formula>"Catastrófico"</formula>
    </cfRule>
  </conditionalFormatting>
  <conditionalFormatting sqref="BK93">
    <cfRule type="cellIs" dxfId="1638" priority="611" operator="equal">
      <formula>"Mayor"</formula>
    </cfRule>
  </conditionalFormatting>
  <conditionalFormatting sqref="BK93">
    <cfRule type="cellIs" dxfId="1637" priority="612" operator="equal">
      <formula>"Moderado"</formula>
    </cfRule>
  </conditionalFormatting>
  <conditionalFormatting sqref="BK93">
    <cfRule type="cellIs" dxfId="1636" priority="613" operator="equal">
      <formula>"Menor"</formula>
    </cfRule>
  </conditionalFormatting>
  <conditionalFormatting sqref="BK93">
    <cfRule type="cellIs" dxfId="1635" priority="614" operator="equal">
      <formula>"Leve"</formula>
    </cfRule>
  </conditionalFormatting>
  <conditionalFormatting sqref="BM93">
    <cfRule type="cellIs" dxfId="1634" priority="615" operator="equal">
      <formula>"Extremo"</formula>
    </cfRule>
  </conditionalFormatting>
  <conditionalFormatting sqref="BM93">
    <cfRule type="cellIs" dxfId="1633" priority="616" operator="equal">
      <formula>"Alto"</formula>
    </cfRule>
  </conditionalFormatting>
  <conditionalFormatting sqref="BM93">
    <cfRule type="cellIs" dxfId="1632" priority="617" operator="equal">
      <formula>"Moderado"</formula>
    </cfRule>
  </conditionalFormatting>
  <conditionalFormatting sqref="BM93">
    <cfRule type="cellIs" dxfId="1631" priority="618" operator="equal">
      <formula>"Bajo"</formula>
    </cfRule>
  </conditionalFormatting>
  <conditionalFormatting sqref="BI93">
    <cfRule type="cellIs" dxfId="1630" priority="619" operator="equal">
      <formula>"Catastrófico"</formula>
    </cfRule>
  </conditionalFormatting>
  <conditionalFormatting sqref="BI93">
    <cfRule type="cellIs" dxfId="1629" priority="620" operator="equal">
      <formula>"Mayor"</formula>
    </cfRule>
  </conditionalFormatting>
  <conditionalFormatting sqref="BI93">
    <cfRule type="cellIs" dxfId="1628" priority="621" operator="equal">
      <formula>"Moderado"</formula>
    </cfRule>
  </conditionalFormatting>
  <conditionalFormatting sqref="BI93">
    <cfRule type="cellIs" dxfId="1627" priority="622" operator="equal">
      <formula>"Menor"</formula>
    </cfRule>
  </conditionalFormatting>
  <conditionalFormatting sqref="BI93">
    <cfRule type="cellIs" dxfId="1626" priority="623" operator="equal">
      <formula>"Leve"</formula>
    </cfRule>
  </conditionalFormatting>
  <conditionalFormatting sqref="BM93">
    <cfRule type="cellIs" dxfId="1625" priority="624" operator="equal">
      <formula>"Extremo"</formula>
    </cfRule>
  </conditionalFormatting>
  <conditionalFormatting sqref="BM93">
    <cfRule type="cellIs" dxfId="1624" priority="625" operator="equal">
      <formula>"Alta"</formula>
    </cfRule>
  </conditionalFormatting>
  <conditionalFormatting sqref="BI93">
    <cfRule type="cellIs" dxfId="1623" priority="626" operator="equal">
      <formula>"Casi Seguro"</formula>
    </cfRule>
  </conditionalFormatting>
  <conditionalFormatting sqref="BI93">
    <cfRule type="cellIs" dxfId="1622" priority="627" operator="equal">
      <formula>"Probable"</formula>
    </cfRule>
  </conditionalFormatting>
  <conditionalFormatting sqref="BI93">
    <cfRule type="cellIs" dxfId="1621" priority="628" operator="equal">
      <formula>"Posible"</formula>
    </cfRule>
  </conditionalFormatting>
  <conditionalFormatting sqref="BI93">
    <cfRule type="cellIs" dxfId="1620" priority="629" operator="equal">
      <formula>"Improbable"</formula>
    </cfRule>
  </conditionalFormatting>
  <conditionalFormatting sqref="BI93">
    <cfRule type="cellIs" dxfId="1619" priority="630" operator="equal">
      <formula>"Rara vez"</formula>
    </cfRule>
  </conditionalFormatting>
  <conditionalFormatting sqref="BH93">
    <cfRule type="cellIs" dxfId="1618" priority="631" operator="equal">
      <formula>"Muy Alta"</formula>
    </cfRule>
  </conditionalFormatting>
  <conditionalFormatting sqref="BH93">
    <cfRule type="cellIs" dxfId="1617" priority="632" operator="equal">
      <formula>"Alta"</formula>
    </cfRule>
  </conditionalFormatting>
  <conditionalFormatting sqref="BH93">
    <cfRule type="cellIs" dxfId="1616" priority="633" operator="equal">
      <formula>"Media"</formula>
    </cfRule>
  </conditionalFormatting>
  <conditionalFormatting sqref="BH93">
    <cfRule type="cellIs" dxfId="1615" priority="634" operator="equal">
      <formula>"Baja"</formula>
    </cfRule>
  </conditionalFormatting>
  <conditionalFormatting sqref="BH93">
    <cfRule type="cellIs" dxfId="1614" priority="635" operator="equal">
      <formula>"Muy Baja"</formula>
    </cfRule>
  </conditionalFormatting>
  <conditionalFormatting sqref="BK93">
    <cfRule type="cellIs" dxfId="1613" priority="636" operator="equal">
      <formula>"Catastrófico"</formula>
    </cfRule>
  </conditionalFormatting>
  <conditionalFormatting sqref="BK93">
    <cfRule type="cellIs" dxfId="1612" priority="637" operator="equal">
      <formula>"Mayor"</formula>
    </cfRule>
  </conditionalFormatting>
  <conditionalFormatting sqref="BK93">
    <cfRule type="cellIs" dxfId="1611" priority="638" operator="equal">
      <formula>"Moderado"</formula>
    </cfRule>
  </conditionalFormatting>
  <conditionalFormatting sqref="BK93">
    <cfRule type="cellIs" dxfId="1610" priority="639" operator="equal">
      <formula>"Menor"</formula>
    </cfRule>
  </conditionalFormatting>
  <conditionalFormatting sqref="BK93">
    <cfRule type="cellIs" dxfId="1609" priority="640" operator="equal">
      <formula>"Leve"</formula>
    </cfRule>
  </conditionalFormatting>
  <conditionalFormatting sqref="BM93">
    <cfRule type="cellIs" dxfId="1608" priority="641" operator="equal">
      <formula>"Extremo"</formula>
    </cfRule>
  </conditionalFormatting>
  <conditionalFormatting sqref="BM93">
    <cfRule type="cellIs" dxfId="1607" priority="642" operator="equal">
      <formula>"Alto"</formula>
    </cfRule>
  </conditionalFormatting>
  <conditionalFormatting sqref="BM93">
    <cfRule type="cellIs" dxfId="1606" priority="643" operator="equal">
      <formula>"Moderado"</formula>
    </cfRule>
  </conditionalFormatting>
  <conditionalFormatting sqref="BM93">
    <cfRule type="cellIs" dxfId="1605" priority="644" operator="equal">
      <formula>"Bajo"</formula>
    </cfRule>
  </conditionalFormatting>
  <conditionalFormatting sqref="BI93">
    <cfRule type="cellIs" dxfId="1604" priority="645" operator="equal">
      <formula>"Catastrófico"</formula>
    </cfRule>
  </conditionalFormatting>
  <conditionalFormatting sqref="BI93">
    <cfRule type="cellIs" dxfId="1603" priority="646" operator="equal">
      <formula>"Mayor"</formula>
    </cfRule>
  </conditionalFormatting>
  <conditionalFormatting sqref="BI93">
    <cfRule type="cellIs" dxfId="1602" priority="647" operator="equal">
      <formula>"Moderado"</formula>
    </cfRule>
  </conditionalFormatting>
  <conditionalFormatting sqref="BI93">
    <cfRule type="cellIs" dxfId="1601" priority="648" operator="equal">
      <formula>"Menor"</formula>
    </cfRule>
  </conditionalFormatting>
  <conditionalFormatting sqref="BI93">
    <cfRule type="cellIs" dxfId="1600" priority="649" operator="equal">
      <formula>"Leve"</formula>
    </cfRule>
  </conditionalFormatting>
  <conditionalFormatting sqref="BM93">
    <cfRule type="cellIs" dxfId="1599" priority="650" operator="equal">
      <formula>"Extremo"</formula>
    </cfRule>
  </conditionalFormatting>
  <conditionalFormatting sqref="BM93">
    <cfRule type="cellIs" dxfId="1598" priority="651" operator="equal">
      <formula>"Alta"</formula>
    </cfRule>
  </conditionalFormatting>
  <conditionalFormatting sqref="BI93">
    <cfRule type="cellIs" dxfId="1597" priority="652" operator="equal">
      <formula>"Casi Seguro"</formula>
    </cfRule>
  </conditionalFormatting>
  <conditionalFormatting sqref="BI93">
    <cfRule type="cellIs" dxfId="1596" priority="653" operator="equal">
      <formula>"Probable"</formula>
    </cfRule>
  </conditionalFormatting>
  <conditionalFormatting sqref="BI93">
    <cfRule type="cellIs" dxfId="1595" priority="654" operator="equal">
      <formula>"Posible"</formula>
    </cfRule>
  </conditionalFormatting>
  <conditionalFormatting sqref="BI93">
    <cfRule type="cellIs" dxfId="1594" priority="655" operator="equal">
      <formula>"Improbable"</formula>
    </cfRule>
  </conditionalFormatting>
  <conditionalFormatting sqref="BI93">
    <cfRule type="cellIs" dxfId="1593" priority="656" operator="equal">
      <formula>"Rara vez"</formula>
    </cfRule>
  </conditionalFormatting>
  <conditionalFormatting sqref="BH93">
    <cfRule type="cellIs" dxfId="1592" priority="657" operator="equal">
      <formula>"Muy Alta"</formula>
    </cfRule>
  </conditionalFormatting>
  <conditionalFormatting sqref="BH93">
    <cfRule type="cellIs" dxfId="1591" priority="658" operator="equal">
      <formula>"Alta"</formula>
    </cfRule>
  </conditionalFormatting>
  <conditionalFormatting sqref="BH93">
    <cfRule type="cellIs" dxfId="1590" priority="659" operator="equal">
      <formula>"Media"</formula>
    </cfRule>
  </conditionalFormatting>
  <conditionalFormatting sqref="BH93">
    <cfRule type="cellIs" dxfId="1589" priority="660" operator="equal">
      <formula>"Baja"</formula>
    </cfRule>
  </conditionalFormatting>
  <conditionalFormatting sqref="BH93">
    <cfRule type="cellIs" dxfId="1588" priority="661" operator="equal">
      <formula>"Muy Baja"</formula>
    </cfRule>
  </conditionalFormatting>
  <conditionalFormatting sqref="BK93">
    <cfRule type="cellIs" dxfId="1587" priority="662" operator="equal">
      <formula>"Catastrófico"</formula>
    </cfRule>
  </conditionalFormatting>
  <conditionalFormatting sqref="BK93">
    <cfRule type="cellIs" dxfId="1586" priority="663" operator="equal">
      <formula>"Mayor"</formula>
    </cfRule>
  </conditionalFormatting>
  <conditionalFormatting sqref="BK93">
    <cfRule type="cellIs" dxfId="1585" priority="664" operator="equal">
      <formula>"Moderado"</formula>
    </cfRule>
  </conditionalFormatting>
  <conditionalFormatting sqref="BK93">
    <cfRule type="cellIs" dxfId="1584" priority="665" operator="equal">
      <formula>"Menor"</formula>
    </cfRule>
  </conditionalFormatting>
  <conditionalFormatting sqref="BK93">
    <cfRule type="cellIs" dxfId="1583" priority="666" operator="equal">
      <formula>"Leve"</formula>
    </cfRule>
  </conditionalFormatting>
  <conditionalFormatting sqref="BM93">
    <cfRule type="cellIs" dxfId="1582" priority="667" operator="equal">
      <formula>"Extremo"</formula>
    </cfRule>
  </conditionalFormatting>
  <conditionalFormatting sqref="BM93">
    <cfRule type="cellIs" dxfId="1581" priority="668" operator="equal">
      <formula>"Alto"</formula>
    </cfRule>
  </conditionalFormatting>
  <conditionalFormatting sqref="BM93">
    <cfRule type="cellIs" dxfId="1580" priority="669" operator="equal">
      <formula>"Moderado"</formula>
    </cfRule>
  </conditionalFormatting>
  <conditionalFormatting sqref="BM93">
    <cfRule type="cellIs" dxfId="1579" priority="670" operator="equal">
      <formula>"Bajo"</formula>
    </cfRule>
  </conditionalFormatting>
  <conditionalFormatting sqref="BI93">
    <cfRule type="cellIs" dxfId="1578" priority="671" operator="equal">
      <formula>"Catastrófico"</formula>
    </cfRule>
  </conditionalFormatting>
  <conditionalFormatting sqref="BI93">
    <cfRule type="cellIs" dxfId="1577" priority="672" operator="equal">
      <formula>"Mayor"</formula>
    </cfRule>
  </conditionalFormatting>
  <conditionalFormatting sqref="BI93">
    <cfRule type="cellIs" dxfId="1576" priority="673" operator="equal">
      <formula>"Moderado"</formula>
    </cfRule>
  </conditionalFormatting>
  <conditionalFormatting sqref="BI93">
    <cfRule type="cellIs" dxfId="1575" priority="674" operator="equal">
      <formula>"Menor"</formula>
    </cfRule>
  </conditionalFormatting>
  <conditionalFormatting sqref="BI93">
    <cfRule type="cellIs" dxfId="1574" priority="675" operator="equal">
      <formula>"Leve"</formula>
    </cfRule>
  </conditionalFormatting>
  <conditionalFormatting sqref="BM93">
    <cfRule type="cellIs" dxfId="1573" priority="676" operator="equal">
      <formula>"Extremo"</formula>
    </cfRule>
  </conditionalFormatting>
  <conditionalFormatting sqref="BM93">
    <cfRule type="cellIs" dxfId="1572" priority="677" operator="equal">
      <formula>"Alta"</formula>
    </cfRule>
  </conditionalFormatting>
  <conditionalFormatting sqref="BI93">
    <cfRule type="cellIs" dxfId="1571" priority="678" operator="equal">
      <formula>"Casi Seguro"</formula>
    </cfRule>
  </conditionalFormatting>
  <conditionalFormatting sqref="BI93">
    <cfRule type="cellIs" dxfId="1570" priority="679" operator="equal">
      <formula>"Probable"</formula>
    </cfRule>
  </conditionalFormatting>
  <conditionalFormatting sqref="BI93">
    <cfRule type="cellIs" dxfId="1569" priority="680" operator="equal">
      <formula>"Posible"</formula>
    </cfRule>
  </conditionalFormatting>
  <conditionalFormatting sqref="BI93">
    <cfRule type="cellIs" dxfId="1568" priority="681" operator="equal">
      <formula>"Improbable"</formula>
    </cfRule>
  </conditionalFormatting>
  <conditionalFormatting sqref="BI93">
    <cfRule type="cellIs" dxfId="1567" priority="682" operator="equal">
      <formula>"Rara vez"</formula>
    </cfRule>
  </conditionalFormatting>
  <conditionalFormatting sqref="BH93">
    <cfRule type="cellIs" dxfId="1566" priority="683" operator="equal">
      <formula>"Muy Alta"</formula>
    </cfRule>
  </conditionalFormatting>
  <conditionalFormatting sqref="BH93">
    <cfRule type="cellIs" dxfId="1565" priority="684" operator="equal">
      <formula>"Alta"</formula>
    </cfRule>
  </conditionalFormatting>
  <conditionalFormatting sqref="BH93">
    <cfRule type="cellIs" dxfId="1564" priority="685" operator="equal">
      <formula>"Media"</formula>
    </cfRule>
  </conditionalFormatting>
  <conditionalFormatting sqref="BH93">
    <cfRule type="cellIs" dxfId="1563" priority="686" operator="equal">
      <formula>"Baja"</formula>
    </cfRule>
  </conditionalFormatting>
  <conditionalFormatting sqref="BH93">
    <cfRule type="cellIs" dxfId="1562" priority="687" operator="equal">
      <formula>"Muy Baja"</formula>
    </cfRule>
  </conditionalFormatting>
  <conditionalFormatting sqref="BK93">
    <cfRule type="cellIs" dxfId="1561" priority="688" operator="equal">
      <formula>"Catastrófico"</formula>
    </cfRule>
  </conditionalFormatting>
  <conditionalFormatting sqref="BK93">
    <cfRule type="cellIs" dxfId="1560" priority="689" operator="equal">
      <formula>"Mayor"</formula>
    </cfRule>
  </conditionalFormatting>
  <conditionalFormatting sqref="BK93">
    <cfRule type="cellIs" dxfId="1559" priority="690" operator="equal">
      <formula>"Moderado"</formula>
    </cfRule>
  </conditionalFormatting>
  <conditionalFormatting sqref="BK93">
    <cfRule type="cellIs" dxfId="1558" priority="691" operator="equal">
      <formula>"Menor"</formula>
    </cfRule>
  </conditionalFormatting>
  <conditionalFormatting sqref="BK93">
    <cfRule type="cellIs" dxfId="1557" priority="692" operator="equal">
      <formula>"Leve"</formula>
    </cfRule>
  </conditionalFormatting>
  <conditionalFormatting sqref="BM93">
    <cfRule type="cellIs" dxfId="1556" priority="693" operator="equal">
      <formula>"Extremo"</formula>
    </cfRule>
  </conditionalFormatting>
  <conditionalFormatting sqref="BM93">
    <cfRule type="cellIs" dxfId="1555" priority="694" operator="equal">
      <formula>"Alto"</formula>
    </cfRule>
  </conditionalFormatting>
  <conditionalFormatting sqref="BM93">
    <cfRule type="cellIs" dxfId="1554" priority="695" operator="equal">
      <formula>"Moderado"</formula>
    </cfRule>
  </conditionalFormatting>
  <conditionalFormatting sqref="BM93">
    <cfRule type="cellIs" dxfId="1553" priority="696" operator="equal">
      <formula>"Bajo"</formula>
    </cfRule>
  </conditionalFormatting>
  <conditionalFormatting sqref="BI93">
    <cfRule type="cellIs" dxfId="1552" priority="697" operator="equal">
      <formula>"Catastrófico"</formula>
    </cfRule>
  </conditionalFormatting>
  <conditionalFormatting sqref="BI93">
    <cfRule type="cellIs" dxfId="1551" priority="698" operator="equal">
      <formula>"Mayor"</formula>
    </cfRule>
  </conditionalFormatting>
  <conditionalFormatting sqref="BI93">
    <cfRule type="cellIs" dxfId="1550" priority="699" operator="equal">
      <formula>"Moderado"</formula>
    </cfRule>
  </conditionalFormatting>
  <conditionalFormatting sqref="BI93">
    <cfRule type="cellIs" dxfId="1549" priority="700" operator="equal">
      <formula>"Menor"</formula>
    </cfRule>
  </conditionalFormatting>
  <conditionalFormatting sqref="BI93">
    <cfRule type="cellIs" dxfId="1548" priority="701" operator="equal">
      <formula>"Leve"</formula>
    </cfRule>
  </conditionalFormatting>
  <conditionalFormatting sqref="BM93">
    <cfRule type="cellIs" dxfId="1547" priority="702" operator="equal">
      <formula>"Extremo"</formula>
    </cfRule>
  </conditionalFormatting>
  <conditionalFormatting sqref="BM93">
    <cfRule type="cellIs" dxfId="1546" priority="703" operator="equal">
      <formula>"Alta"</formula>
    </cfRule>
  </conditionalFormatting>
  <conditionalFormatting sqref="BI93">
    <cfRule type="cellIs" dxfId="1545" priority="704" operator="equal">
      <formula>"Casi Seguro"</formula>
    </cfRule>
  </conditionalFormatting>
  <conditionalFormatting sqref="BI93">
    <cfRule type="cellIs" dxfId="1544" priority="705" operator="equal">
      <formula>"Probable"</formula>
    </cfRule>
  </conditionalFormatting>
  <conditionalFormatting sqref="BI93">
    <cfRule type="cellIs" dxfId="1543" priority="706" operator="equal">
      <formula>"Posible"</formula>
    </cfRule>
  </conditionalFormatting>
  <conditionalFormatting sqref="BI93">
    <cfRule type="cellIs" dxfId="1542" priority="707" operator="equal">
      <formula>"Improbable"</formula>
    </cfRule>
  </conditionalFormatting>
  <conditionalFormatting sqref="BI93">
    <cfRule type="cellIs" dxfId="1541" priority="708" operator="equal">
      <formula>"Rara vez"</formula>
    </cfRule>
  </conditionalFormatting>
  <conditionalFormatting sqref="AJ94">
    <cfRule type="cellIs" dxfId="1540" priority="709" operator="equal">
      <formula>"Extremo"</formula>
    </cfRule>
  </conditionalFormatting>
  <conditionalFormatting sqref="AJ94">
    <cfRule type="cellIs" dxfId="1539" priority="710" operator="equal">
      <formula>"Alto"</formula>
    </cfRule>
  </conditionalFormatting>
  <conditionalFormatting sqref="AJ94">
    <cfRule type="cellIs" dxfId="1538" priority="711" operator="equal">
      <formula>"Moderado"</formula>
    </cfRule>
  </conditionalFormatting>
  <conditionalFormatting sqref="AJ94">
    <cfRule type="cellIs" dxfId="1537" priority="712" operator="equal">
      <formula>"Bajo"</formula>
    </cfRule>
  </conditionalFormatting>
  <conditionalFormatting sqref="BH94">
    <cfRule type="cellIs" dxfId="1536" priority="713" operator="equal">
      <formula>"Muy Alta"</formula>
    </cfRule>
  </conditionalFormatting>
  <conditionalFormatting sqref="BH94">
    <cfRule type="cellIs" dxfId="1535" priority="714" operator="equal">
      <formula>"Alta"</formula>
    </cfRule>
  </conditionalFormatting>
  <conditionalFormatting sqref="BH94">
    <cfRule type="cellIs" dxfId="1534" priority="715" operator="equal">
      <formula>"Media"</formula>
    </cfRule>
  </conditionalFormatting>
  <conditionalFormatting sqref="BH94">
    <cfRule type="cellIs" dxfId="1533" priority="716" operator="equal">
      <formula>"Baja"</formula>
    </cfRule>
  </conditionalFormatting>
  <conditionalFormatting sqref="BH94">
    <cfRule type="cellIs" dxfId="1532" priority="717" operator="equal">
      <formula>"Muy Baja"</formula>
    </cfRule>
  </conditionalFormatting>
  <conditionalFormatting sqref="BK94">
    <cfRule type="cellIs" dxfId="1531" priority="718" operator="equal">
      <formula>"Catastrófico"</formula>
    </cfRule>
  </conditionalFormatting>
  <conditionalFormatting sqref="BK94">
    <cfRule type="cellIs" dxfId="1530" priority="719" operator="equal">
      <formula>"Mayor"</formula>
    </cfRule>
  </conditionalFormatting>
  <conditionalFormatting sqref="BK94">
    <cfRule type="cellIs" dxfId="1529" priority="720" operator="equal">
      <formula>"Moderado"</formula>
    </cfRule>
  </conditionalFormatting>
  <conditionalFormatting sqref="BK94">
    <cfRule type="cellIs" dxfId="1528" priority="721" operator="equal">
      <formula>"Menor"</formula>
    </cfRule>
  </conditionalFormatting>
  <conditionalFormatting sqref="BK94">
    <cfRule type="cellIs" dxfId="1527" priority="722" operator="equal">
      <formula>"Leve"</formula>
    </cfRule>
  </conditionalFormatting>
  <conditionalFormatting sqref="BM94">
    <cfRule type="cellIs" dxfId="1526" priority="723" operator="equal">
      <formula>"Extremo"</formula>
    </cfRule>
  </conditionalFormatting>
  <conditionalFormatting sqref="BM94">
    <cfRule type="cellIs" dxfId="1525" priority="724" operator="equal">
      <formula>"Alto"</formula>
    </cfRule>
  </conditionalFormatting>
  <conditionalFormatting sqref="BM94">
    <cfRule type="cellIs" dxfId="1524" priority="725" operator="equal">
      <formula>"Moderado"</formula>
    </cfRule>
  </conditionalFormatting>
  <conditionalFormatting sqref="BM94">
    <cfRule type="cellIs" dxfId="1523" priority="726" operator="equal">
      <formula>"Bajo"</formula>
    </cfRule>
  </conditionalFormatting>
  <conditionalFormatting sqref="K94">
    <cfRule type="cellIs" dxfId="1522" priority="727" operator="equal">
      <formula>"Muy Alta"</formula>
    </cfRule>
  </conditionalFormatting>
  <conditionalFormatting sqref="K94">
    <cfRule type="cellIs" dxfId="1521" priority="728" operator="equal">
      <formula>"Alta"</formula>
    </cfRule>
  </conditionalFormatting>
  <conditionalFormatting sqref="K94">
    <cfRule type="cellIs" dxfId="1520" priority="729" operator="equal">
      <formula>"Media"</formula>
    </cfRule>
  </conditionalFormatting>
  <conditionalFormatting sqref="K94">
    <cfRule type="cellIs" dxfId="1519" priority="730" operator="equal">
      <formula>"Baja"</formula>
    </cfRule>
  </conditionalFormatting>
  <conditionalFormatting sqref="K94">
    <cfRule type="cellIs" dxfId="1518" priority="731" operator="equal">
      <formula>"Muy Baja"</formula>
    </cfRule>
  </conditionalFormatting>
  <conditionalFormatting sqref="AH94">
    <cfRule type="cellIs" dxfId="1517" priority="732" operator="equal">
      <formula>"Catastrófico"</formula>
    </cfRule>
  </conditionalFormatting>
  <conditionalFormatting sqref="AH94">
    <cfRule type="cellIs" dxfId="1516" priority="733" operator="equal">
      <formula>"Mayor"</formula>
    </cfRule>
  </conditionalFormatting>
  <conditionalFormatting sqref="AH94">
    <cfRule type="cellIs" dxfId="1515" priority="734" operator="equal">
      <formula>"Moderado"</formula>
    </cfRule>
  </conditionalFormatting>
  <conditionalFormatting sqref="AH94">
    <cfRule type="cellIs" dxfId="1514" priority="735" operator="equal">
      <formula>"Menor"</formula>
    </cfRule>
  </conditionalFormatting>
  <conditionalFormatting sqref="AH94">
    <cfRule type="cellIs" dxfId="1513" priority="736" operator="equal">
      <formula>"Leve"</formula>
    </cfRule>
  </conditionalFormatting>
  <conditionalFormatting sqref="BI94">
    <cfRule type="cellIs" dxfId="1512" priority="737" operator="equal">
      <formula>"Catastrófico"</formula>
    </cfRule>
  </conditionalFormatting>
  <conditionalFormatting sqref="BI94">
    <cfRule type="cellIs" dxfId="1511" priority="738" operator="equal">
      <formula>"Mayor"</formula>
    </cfRule>
  </conditionalFormatting>
  <conditionalFormatting sqref="BI94">
    <cfRule type="cellIs" dxfId="1510" priority="739" operator="equal">
      <formula>"Moderado"</formula>
    </cfRule>
  </conditionalFormatting>
  <conditionalFormatting sqref="BI94">
    <cfRule type="cellIs" dxfId="1509" priority="740" operator="equal">
      <formula>"Menor"</formula>
    </cfRule>
  </conditionalFormatting>
  <conditionalFormatting sqref="BI94">
    <cfRule type="cellIs" dxfId="1508" priority="741" operator="equal">
      <formula>"Leve"</formula>
    </cfRule>
  </conditionalFormatting>
  <conditionalFormatting sqref="BM94:BM97">
    <cfRule type="cellIs" dxfId="1507" priority="742" operator="equal">
      <formula>"Extremo"</formula>
    </cfRule>
  </conditionalFormatting>
  <conditionalFormatting sqref="BM94:BM97">
    <cfRule type="cellIs" dxfId="1506" priority="743" operator="equal">
      <formula>"Extremo"</formula>
    </cfRule>
  </conditionalFormatting>
  <conditionalFormatting sqref="BM94:BM97">
    <cfRule type="cellIs" dxfId="1505" priority="744" operator="equal">
      <formula>"Alta"</formula>
    </cfRule>
  </conditionalFormatting>
  <conditionalFormatting sqref="K94:K97">
    <cfRule type="cellIs" dxfId="1504" priority="745" operator="equal">
      <formula>"Casi Seguro"</formula>
    </cfRule>
  </conditionalFormatting>
  <conditionalFormatting sqref="K94:K97">
    <cfRule type="cellIs" dxfId="1503" priority="746" operator="equal">
      <formula>"Probable"</formula>
    </cfRule>
  </conditionalFormatting>
  <conditionalFormatting sqref="K94:K97">
    <cfRule type="cellIs" dxfId="1502" priority="747" operator="equal">
      <formula>"Posible"</formula>
    </cfRule>
  </conditionalFormatting>
  <conditionalFormatting sqref="K94:K97">
    <cfRule type="cellIs" dxfId="1501" priority="748" operator="equal">
      <formula>"Rara vez"</formula>
    </cfRule>
  </conditionalFormatting>
  <conditionalFormatting sqref="K94:K97">
    <cfRule type="cellIs" dxfId="1500" priority="749" operator="equal">
      <formula>"Improbable"</formula>
    </cfRule>
  </conditionalFormatting>
  <conditionalFormatting sqref="K94:K97">
    <cfRule type="cellIs" dxfId="1499" priority="750" operator="equal">
      <formula>"Rara vez"</formula>
    </cfRule>
  </conditionalFormatting>
  <conditionalFormatting sqref="BI94:BI97">
    <cfRule type="cellIs" dxfId="1498" priority="751" operator="equal">
      <formula>"Casi Seguro"</formula>
    </cfRule>
  </conditionalFormatting>
  <conditionalFormatting sqref="BI94:BI97">
    <cfRule type="cellIs" dxfId="1497" priority="752" operator="equal">
      <formula>"Probable"</formula>
    </cfRule>
  </conditionalFormatting>
  <conditionalFormatting sqref="BI94:BI97">
    <cfRule type="cellIs" dxfId="1496" priority="753" operator="equal">
      <formula>"Posible"</formula>
    </cfRule>
  </conditionalFormatting>
  <conditionalFormatting sqref="BI94:BI97">
    <cfRule type="cellIs" dxfId="1495" priority="754" operator="equal">
      <formula>"Improbable"</formula>
    </cfRule>
  </conditionalFormatting>
  <conditionalFormatting sqref="BI94:BI97">
    <cfRule type="cellIs" dxfId="1494" priority="755" operator="equal">
      <formula>"Rara vez"</formula>
    </cfRule>
  </conditionalFormatting>
  <conditionalFormatting sqref="AJ94:AJ97">
    <cfRule type="cellIs" dxfId="1493" priority="756" operator="equal">
      <formula>"Moderada"</formula>
    </cfRule>
  </conditionalFormatting>
  <conditionalFormatting sqref="AJ94:AJ97">
    <cfRule type="cellIs" dxfId="1492" priority="757" operator="equal">
      <formula>"Alta"</formula>
    </cfRule>
  </conditionalFormatting>
  <conditionalFormatting sqref="AJ94:AJ97">
    <cfRule type="cellIs" dxfId="1491" priority="758" operator="equal">
      <formula>"Extrema"</formula>
    </cfRule>
  </conditionalFormatting>
  <conditionalFormatting sqref="AJ87">
    <cfRule type="cellIs" dxfId="1490" priority="759" operator="equal">
      <formula>"Extremo"</formula>
    </cfRule>
  </conditionalFormatting>
  <conditionalFormatting sqref="AJ87">
    <cfRule type="cellIs" dxfId="1489" priority="760" operator="equal">
      <formula>"Alto"</formula>
    </cfRule>
  </conditionalFormatting>
  <conditionalFormatting sqref="AJ87">
    <cfRule type="cellIs" dxfId="1488" priority="761" operator="equal">
      <formula>"Moderado"</formula>
    </cfRule>
  </conditionalFormatting>
  <conditionalFormatting sqref="AJ87">
    <cfRule type="cellIs" dxfId="1487" priority="762" operator="equal">
      <formula>"Bajo"</formula>
    </cfRule>
  </conditionalFormatting>
  <conditionalFormatting sqref="BH87">
    <cfRule type="cellIs" dxfId="1486" priority="763" operator="equal">
      <formula>"Muy Alta"</formula>
    </cfRule>
  </conditionalFormatting>
  <conditionalFormatting sqref="BH87">
    <cfRule type="cellIs" dxfId="1485" priority="764" operator="equal">
      <formula>"Alta"</formula>
    </cfRule>
  </conditionalFormatting>
  <conditionalFormatting sqref="BH87">
    <cfRule type="cellIs" dxfId="1484" priority="765" operator="equal">
      <formula>"Media"</formula>
    </cfRule>
  </conditionalFormatting>
  <conditionalFormatting sqref="BH87">
    <cfRule type="cellIs" dxfId="1483" priority="766" operator="equal">
      <formula>"Baja"</formula>
    </cfRule>
  </conditionalFormatting>
  <conditionalFormatting sqref="BH87">
    <cfRule type="cellIs" dxfId="1482" priority="767" operator="equal">
      <formula>"Muy Baja"</formula>
    </cfRule>
  </conditionalFormatting>
  <conditionalFormatting sqref="BK87">
    <cfRule type="cellIs" dxfId="1481" priority="768" operator="equal">
      <formula>"Catastrófico"</formula>
    </cfRule>
  </conditionalFormatting>
  <conditionalFormatting sqref="BK87">
    <cfRule type="cellIs" dxfId="1480" priority="769" operator="equal">
      <formula>"Mayor"</formula>
    </cfRule>
  </conditionalFormatting>
  <conditionalFormatting sqref="BK87">
    <cfRule type="cellIs" dxfId="1479" priority="770" operator="equal">
      <formula>"Moderado"</formula>
    </cfRule>
  </conditionalFormatting>
  <conditionalFormatting sqref="BK87">
    <cfRule type="cellIs" dxfId="1478" priority="771" operator="equal">
      <formula>"Menor"</formula>
    </cfRule>
  </conditionalFormatting>
  <conditionalFormatting sqref="BK87">
    <cfRule type="cellIs" dxfId="1477" priority="772" operator="equal">
      <formula>"Leve"</formula>
    </cfRule>
  </conditionalFormatting>
  <conditionalFormatting sqref="BM87">
    <cfRule type="cellIs" dxfId="1476" priority="773" operator="equal">
      <formula>"Extremo"</formula>
    </cfRule>
  </conditionalFormatting>
  <conditionalFormatting sqref="BM87">
    <cfRule type="cellIs" dxfId="1475" priority="774" operator="equal">
      <formula>"Alto"</formula>
    </cfRule>
  </conditionalFormatting>
  <conditionalFormatting sqref="BM87">
    <cfRule type="cellIs" dxfId="1474" priority="775" operator="equal">
      <formula>"Moderado"</formula>
    </cfRule>
  </conditionalFormatting>
  <conditionalFormatting sqref="BM87">
    <cfRule type="cellIs" dxfId="1473" priority="776" operator="equal">
      <formula>"Bajo"</formula>
    </cfRule>
  </conditionalFormatting>
  <conditionalFormatting sqref="AG87">
    <cfRule type="containsText" dxfId="1472" priority="777" operator="containsText" text="❌">
      <formula>NOT(ISERROR(SEARCH(("❌"),(AG87))))</formula>
    </cfRule>
  </conditionalFormatting>
  <conditionalFormatting sqref="K87">
    <cfRule type="cellIs" dxfId="1471" priority="778" operator="equal">
      <formula>"Muy Alta"</formula>
    </cfRule>
  </conditionalFormatting>
  <conditionalFormatting sqref="K87">
    <cfRule type="cellIs" dxfId="1470" priority="779" operator="equal">
      <formula>"Alta"</formula>
    </cfRule>
  </conditionalFormatting>
  <conditionalFormatting sqref="K87">
    <cfRule type="cellIs" dxfId="1469" priority="780" operator="equal">
      <formula>"Media"</formula>
    </cfRule>
  </conditionalFormatting>
  <conditionalFormatting sqref="K87">
    <cfRule type="cellIs" dxfId="1468" priority="781" operator="equal">
      <formula>"Baja"</formula>
    </cfRule>
  </conditionalFormatting>
  <conditionalFormatting sqref="K87">
    <cfRule type="cellIs" dxfId="1467" priority="782" operator="equal">
      <formula>"Muy Baja"</formula>
    </cfRule>
  </conditionalFormatting>
  <conditionalFormatting sqref="AH87">
    <cfRule type="cellIs" dxfId="1466" priority="783" operator="equal">
      <formula>"Catastrófico"</formula>
    </cfRule>
  </conditionalFormatting>
  <conditionalFormatting sqref="AH87">
    <cfRule type="cellIs" dxfId="1465" priority="784" operator="equal">
      <formula>"Mayor"</formula>
    </cfRule>
  </conditionalFormatting>
  <conditionalFormatting sqref="AH87">
    <cfRule type="cellIs" dxfId="1464" priority="785" operator="equal">
      <formula>"Moderado"</formula>
    </cfRule>
  </conditionalFormatting>
  <conditionalFormatting sqref="AH87">
    <cfRule type="cellIs" dxfId="1463" priority="786" operator="equal">
      <formula>"Menor"</formula>
    </cfRule>
  </conditionalFormatting>
  <conditionalFormatting sqref="AH87">
    <cfRule type="cellIs" dxfId="1462" priority="787" operator="equal">
      <formula>"Leve"</formula>
    </cfRule>
  </conditionalFormatting>
  <conditionalFormatting sqref="BI87">
    <cfRule type="cellIs" dxfId="1461" priority="788" operator="equal">
      <formula>"Catastrófico"</formula>
    </cfRule>
  </conditionalFormatting>
  <conditionalFormatting sqref="BI87">
    <cfRule type="cellIs" dxfId="1460" priority="789" operator="equal">
      <formula>"Mayor"</formula>
    </cfRule>
  </conditionalFormatting>
  <conditionalFormatting sqref="BI87">
    <cfRule type="cellIs" dxfId="1459" priority="790" operator="equal">
      <formula>"Moderado"</formula>
    </cfRule>
  </conditionalFormatting>
  <conditionalFormatting sqref="BI87">
    <cfRule type="cellIs" dxfId="1458" priority="791" operator="equal">
      <formula>"Menor"</formula>
    </cfRule>
  </conditionalFormatting>
  <conditionalFormatting sqref="BI87">
    <cfRule type="cellIs" dxfId="1457" priority="792" operator="equal">
      <formula>"Leve"</formula>
    </cfRule>
  </conditionalFormatting>
  <conditionalFormatting sqref="BM87">
    <cfRule type="cellIs" dxfId="1456" priority="793" operator="equal">
      <formula>"Extremo"</formula>
    </cfRule>
  </conditionalFormatting>
  <conditionalFormatting sqref="BM87">
    <cfRule type="cellIs" dxfId="1455" priority="794" operator="equal">
      <formula>"Extremo"</formula>
    </cfRule>
  </conditionalFormatting>
  <conditionalFormatting sqref="BM87">
    <cfRule type="cellIs" dxfId="1454" priority="795" operator="equal">
      <formula>"Alta"</formula>
    </cfRule>
  </conditionalFormatting>
  <conditionalFormatting sqref="K87">
    <cfRule type="cellIs" dxfId="1453" priority="796" operator="equal">
      <formula>"Casi Seguro"</formula>
    </cfRule>
  </conditionalFormatting>
  <conditionalFormatting sqref="K87">
    <cfRule type="cellIs" dxfId="1452" priority="797" operator="equal">
      <formula>"Probable"</formula>
    </cfRule>
  </conditionalFormatting>
  <conditionalFormatting sqref="K87">
    <cfRule type="cellIs" dxfId="1451" priority="798" operator="equal">
      <formula>"Posible"</formula>
    </cfRule>
  </conditionalFormatting>
  <conditionalFormatting sqref="K87">
    <cfRule type="cellIs" dxfId="1450" priority="799" operator="equal">
      <formula>"Rara vez"</formula>
    </cfRule>
  </conditionalFormatting>
  <conditionalFormatting sqref="K87">
    <cfRule type="cellIs" dxfId="1449" priority="800" operator="equal">
      <formula>"Improbable"</formula>
    </cfRule>
  </conditionalFormatting>
  <conditionalFormatting sqref="K87">
    <cfRule type="cellIs" dxfId="1448" priority="801" operator="equal">
      <formula>"Rara vez"</formula>
    </cfRule>
  </conditionalFormatting>
  <conditionalFormatting sqref="BI87">
    <cfRule type="cellIs" dxfId="1447" priority="802" operator="equal">
      <formula>"Casi Seguro"</formula>
    </cfRule>
  </conditionalFormatting>
  <conditionalFormatting sqref="BI87">
    <cfRule type="cellIs" dxfId="1446" priority="803" operator="equal">
      <formula>"Probable"</formula>
    </cfRule>
  </conditionalFormatting>
  <conditionalFormatting sqref="BI87">
    <cfRule type="cellIs" dxfId="1445" priority="804" operator="equal">
      <formula>"Posible"</formula>
    </cfRule>
  </conditionalFormatting>
  <conditionalFormatting sqref="BI87">
    <cfRule type="cellIs" dxfId="1444" priority="805" operator="equal">
      <formula>"Improbable"</formula>
    </cfRule>
  </conditionalFormatting>
  <conditionalFormatting sqref="BI87">
    <cfRule type="cellIs" dxfId="1443" priority="806" operator="equal">
      <formula>"Rara vez"</formula>
    </cfRule>
  </conditionalFormatting>
  <conditionalFormatting sqref="AJ87">
    <cfRule type="cellIs" dxfId="1442" priority="807" operator="equal">
      <formula>"Moderada"</formula>
    </cfRule>
  </conditionalFormatting>
  <conditionalFormatting sqref="AJ87">
    <cfRule type="cellIs" dxfId="1441" priority="808" operator="equal">
      <formula>"Alta"</formula>
    </cfRule>
  </conditionalFormatting>
  <conditionalFormatting sqref="AJ87">
    <cfRule type="cellIs" dxfId="1440" priority="809" operator="equal">
      <formula>"Extrema"</formula>
    </cfRule>
  </conditionalFormatting>
  <conditionalFormatting sqref="AJ88">
    <cfRule type="cellIs" dxfId="1439" priority="810" operator="equal">
      <formula>"Extremo"</formula>
    </cfRule>
  </conditionalFormatting>
  <conditionalFormatting sqref="AJ88">
    <cfRule type="cellIs" dxfId="1438" priority="811" operator="equal">
      <formula>"Alto"</formula>
    </cfRule>
  </conditionalFormatting>
  <conditionalFormatting sqref="AJ88">
    <cfRule type="cellIs" dxfId="1437" priority="812" operator="equal">
      <formula>"Moderado"</formula>
    </cfRule>
  </conditionalFormatting>
  <conditionalFormatting sqref="AJ88">
    <cfRule type="cellIs" dxfId="1436" priority="813" operator="equal">
      <formula>"Bajo"</formula>
    </cfRule>
  </conditionalFormatting>
  <conditionalFormatting sqref="BH88">
    <cfRule type="cellIs" dxfId="1435" priority="814" operator="equal">
      <formula>"Muy Alta"</formula>
    </cfRule>
  </conditionalFormatting>
  <conditionalFormatting sqref="BH88">
    <cfRule type="cellIs" dxfId="1434" priority="815" operator="equal">
      <formula>"Alta"</formula>
    </cfRule>
  </conditionalFormatting>
  <conditionalFormatting sqref="BH88">
    <cfRule type="cellIs" dxfId="1433" priority="816" operator="equal">
      <formula>"Media"</formula>
    </cfRule>
  </conditionalFormatting>
  <conditionalFormatting sqref="BH88">
    <cfRule type="cellIs" dxfId="1432" priority="817" operator="equal">
      <formula>"Baja"</formula>
    </cfRule>
  </conditionalFormatting>
  <conditionalFormatting sqref="BH88">
    <cfRule type="cellIs" dxfId="1431" priority="818" operator="equal">
      <formula>"Muy Baja"</formula>
    </cfRule>
  </conditionalFormatting>
  <conditionalFormatting sqref="BK88">
    <cfRule type="cellIs" dxfId="1430" priority="819" operator="equal">
      <formula>"Catastrófico"</formula>
    </cfRule>
  </conditionalFormatting>
  <conditionalFormatting sqref="BK88">
    <cfRule type="cellIs" dxfId="1429" priority="820" operator="equal">
      <formula>"Mayor"</formula>
    </cfRule>
  </conditionalFormatting>
  <conditionalFormatting sqref="BK88">
    <cfRule type="cellIs" dxfId="1428" priority="821" operator="equal">
      <formula>"Moderado"</formula>
    </cfRule>
  </conditionalFormatting>
  <conditionalFormatting sqref="BK88">
    <cfRule type="cellIs" dxfId="1427" priority="822" operator="equal">
      <formula>"Menor"</formula>
    </cfRule>
  </conditionalFormatting>
  <conditionalFormatting sqref="BK88">
    <cfRule type="cellIs" dxfId="1426" priority="823" operator="equal">
      <formula>"Leve"</formula>
    </cfRule>
  </conditionalFormatting>
  <conditionalFormatting sqref="BM88">
    <cfRule type="cellIs" dxfId="1425" priority="824" operator="equal">
      <formula>"Extremo"</formula>
    </cfRule>
  </conditionalFormatting>
  <conditionalFormatting sqref="BM88">
    <cfRule type="cellIs" dxfId="1424" priority="825" operator="equal">
      <formula>"Alto"</formula>
    </cfRule>
  </conditionalFormatting>
  <conditionalFormatting sqref="BM88">
    <cfRule type="cellIs" dxfId="1423" priority="826" operator="equal">
      <formula>"Moderado"</formula>
    </cfRule>
  </conditionalFormatting>
  <conditionalFormatting sqref="BM88">
    <cfRule type="cellIs" dxfId="1422" priority="827" operator="equal">
      <formula>"Bajo"</formula>
    </cfRule>
  </conditionalFormatting>
  <conditionalFormatting sqref="AG88:AG92">
    <cfRule type="containsText" dxfId="1421" priority="828" operator="containsText" text="❌">
      <formula>NOT(ISERROR(SEARCH(("❌"),(AG88))))</formula>
    </cfRule>
  </conditionalFormatting>
  <conditionalFormatting sqref="K88">
    <cfRule type="cellIs" dxfId="1420" priority="829" operator="equal">
      <formula>"Muy Alta"</formula>
    </cfRule>
  </conditionalFormatting>
  <conditionalFormatting sqref="K88">
    <cfRule type="cellIs" dxfId="1419" priority="830" operator="equal">
      <formula>"Alta"</formula>
    </cfRule>
  </conditionalFormatting>
  <conditionalFormatting sqref="K88">
    <cfRule type="cellIs" dxfId="1418" priority="831" operator="equal">
      <formula>"Media"</formula>
    </cfRule>
  </conditionalFormatting>
  <conditionalFormatting sqref="K88">
    <cfRule type="cellIs" dxfId="1417" priority="832" operator="equal">
      <formula>"Baja"</formula>
    </cfRule>
  </conditionalFormatting>
  <conditionalFormatting sqref="K88">
    <cfRule type="cellIs" dxfId="1416" priority="833" operator="equal">
      <formula>"Muy Baja"</formula>
    </cfRule>
  </conditionalFormatting>
  <conditionalFormatting sqref="AH88">
    <cfRule type="cellIs" dxfId="1415" priority="834" operator="equal">
      <formula>"Catastrófico"</formula>
    </cfRule>
  </conditionalFormatting>
  <conditionalFormatting sqref="AH88">
    <cfRule type="cellIs" dxfId="1414" priority="835" operator="equal">
      <formula>"Mayor"</formula>
    </cfRule>
  </conditionalFormatting>
  <conditionalFormatting sqref="AH88">
    <cfRule type="cellIs" dxfId="1413" priority="836" operator="equal">
      <formula>"Moderado"</formula>
    </cfRule>
  </conditionalFormatting>
  <conditionalFormatting sqref="AH88">
    <cfRule type="cellIs" dxfId="1412" priority="837" operator="equal">
      <formula>"Menor"</formula>
    </cfRule>
  </conditionalFormatting>
  <conditionalFormatting sqref="AH88">
    <cfRule type="cellIs" dxfId="1411" priority="838" operator="equal">
      <formula>"Leve"</formula>
    </cfRule>
  </conditionalFormatting>
  <conditionalFormatting sqref="BI88">
    <cfRule type="cellIs" dxfId="1410" priority="839" operator="equal">
      <formula>"Catastrófico"</formula>
    </cfRule>
  </conditionalFormatting>
  <conditionalFormatting sqref="BI88">
    <cfRule type="cellIs" dxfId="1409" priority="840" operator="equal">
      <formula>"Mayor"</formula>
    </cfRule>
  </conditionalFormatting>
  <conditionalFormatting sqref="BI88">
    <cfRule type="cellIs" dxfId="1408" priority="841" operator="equal">
      <formula>"Moderado"</formula>
    </cfRule>
  </conditionalFormatting>
  <conditionalFormatting sqref="BI88">
    <cfRule type="cellIs" dxfId="1407" priority="842" operator="equal">
      <formula>"Menor"</formula>
    </cfRule>
  </conditionalFormatting>
  <conditionalFormatting sqref="BI88">
    <cfRule type="cellIs" dxfId="1406" priority="843" operator="equal">
      <formula>"Leve"</formula>
    </cfRule>
  </conditionalFormatting>
  <conditionalFormatting sqref="BM88:BM92">
    <cfRule type="cellIs" dxfId="1405" priority="844" operator="equal">
      <formula>"Extremo"</formula>
    </cfRule>
  </conditionalFormatting>
  <conditionalFormatting sqref="BM88:BM92">
    <cfRule type="cellIs" dxfId="1404" priority="845" operator="equal">
      <formula>"Extremo"</formula>
    </cfRule>
  </conditionalFormatting>
  <conditionalFormatting sqref="BM88:BM92">
    <cfRule type="cellIs" dxfId="1403" priority="846" operator="equal">
      <formula>"Alta"</formula>
    </cfRule>
  </conditionalFormatting>
  <conditionalFormatting sqref="K88:K92">
    <cfRule type="cellIs" dxfId="1402" priority="847" operator="equal">
      <formula>"Casi Seguro"</formula>
    </cfRule>
  </conditionalFormatting>
  <conditionalFormatting sqref="K88:K92">
    <cfRule type="cellIs" dxfId="1401" priority="848" operator="equal">
      <formula>"Probable"</formula>
    </cfRule>
  </conditionalFormatting>
  <conditionalFormatting sqref="K88:K92">
    <cfRule type="cellIs" dxfId="1400" priority="849" operator="equal">
      <formula>"Posible"</formula>
    </cfRule>
  </conditionalFormatting>
  <conditionalFormatting sqref="K88:K92">
    <cfRule type="cellIs" dxfId="1399" priority="850" operator="equal">
      <formula>"Rara vez"</formula>
    </cfRule>
  </conditionalFormatting>
  <conditionalFormatting sqref="K88:K92">
    <cfRule type="cellIs" dxfId="1398" priority="851" operator="equal">
      <formula>"Improbable"</formula>
    </cfRule>
  </conditionalFormatting>
  <conditionalFormatting sqref="K88:K92">
    <cfRule type="cellIs" dxfId="1397" priority="852" operator="equal">
      <formula>"Rara vez"</formula>
    </cfRule>
  </conditionalFormatting>
  <conditionalFormatting sqref="BI88:BI92">
    <cfRule type="cellIs" dxfId="1396" priority="853" operator="equal">
      <formula>"Casi Seguro"</formula>
    </cfRule>
  </conditionalFormatting>
  <conditionalFormatting sqref="BI88:BI92">
    <cfRule type="cellIs" dxfId="1395" priority="854" operator="equal">
      <formula>"Probable"</formula>
    </cfRule>
  </conditionalFormatting>
  <conditionalFormatting sqref="BI88:BI92">
    <cfRule type="cellIs" dxfId="1394" priority="855" operator="equal">
      <formula>"Posible"</formula>
    </cfRule>
  </conditionalFormatting>
  <conditionalFormatting sqref="BI88:BI92">
    <cfRule type="cellIs" dxfId="1393" priority="856" operator="equal">
      <formula>"Improbable"</formula>
    </cfRule>
  </conditionalFormatting>
  <conditionalFormatting sqref="BI88:BI92">
    <cfRule type="cellIs" dxfId="1392" priority="857" operator="equal">
      <formula>"Rara vez"</formula>
    </cfRule>
  </conditionalFormatting>
  <conditionalFormatting sqref="AJ88:AJ92">
    <cfRule type="cellIs" dxfId="1391" priority="858" operator="equal">
      <formula>"Moderada"</formula>
    </cfRule>
  </conditionalFormatting>
  <conditionalFormatting sqref="AJ88:AJ92">
    <cfRule type="cellIs" dxfId="1390" priority="859" operator="equal">
      <formula>"Alta"</formula>
    </cfRule>
  </conditionalFormatting>
  <conditionalFormatting sqref="AJ88:AJ92">
    <cfRule type="cellIs" dxfId="1389" priority="860" operator="equal">
      <formula>"Extrema"</formula>
    </cfRule>
  </conditionalFormatting>
  <conditionalFormatting sqref="AJ15">
    <cfRule type="cellIs" dxfId="1388" priority="861" operator="equal">
      <formula>"Extremo"</formula>
    </cfRule>
  </conditionalFormatting>
  <conditionalFormatting sqref="AJ15">
    <cfRule type="cellIs" dxfId="1387" priority="862" operator="equal">
      <formula>"Alto"</formula>
    </cfRule>
  </conditionalFormatting>
  <conditionalFormatting sqref="AJ15">
    <cfRule type="cellIs" dxfId="1386" priority="863" operator="equal">
      <formula>"Moderado"</formula>
    </cfRule>
  </conditionalFormatting>
  <conditionalFormatting sqref="AJ15">
    <cfRule type="cellIs" dxfId="1385" priority="864" operator="equal">
      <formula>"Bajo"</formula>
    </cfRule>
  </conditionalFormatting>
  <conditionalFormatting sqref="BH15">
    <cfRule type="cellIs" dxfId="1384" priority="865" operator="equal">
      <formula>"Muy Alta"</formula>
    </cfRule>
  </conditionalFormatting>
  <conditionalFormatting sqref="BH15">
    <cfRule type="cellIs" dxfId="1383" priority="866" operator="equal">
      <formula>"Alta"</formula>
    </cfRule>
  </conditionalFormatting>
  <conditionalFormatting sqref="BH15">
    <cfRule type="cellIs" dxfId="1382" priority="867" operator="equal">
      <formula>"Media"</formula>
    </cfRule>
  </conditionalFormatting>
  <conditionalFormatting sqref="BH15">
    <cfRule type="cellIs" dxfId="1381" priority="868" operator="equal">
      <formula>"Baja"</formula>
    </cfRule>
  </conditionalFormatting>
  <conditionalFormatting sqref="BH15">
    <cfRule type="cellIs" dxfId="1380" priority="869" operator="equal">
      <formula>"Muy Baja"</formula>
    </cfRule>
  </conditionalFormatting>
  <conditionalFormatting sqref="BK15">
    <cfRule type="cellIs" dxfId="1379" priority="870" operator="equal">
      <formula>"Catastrófico"</formula>
    </cfRule>
  </conditionalFormatting>
  <conditionalFormatting sqref="BK15">
    <cfRule type="cellIs" dxfId="1378" priority="871" operator="equal">
      <formula>"Mayor"</formula>
    </cfRule>
  </conditionalFormatting>
  <conditionalFormatting sqref="BK15">
    <cfRule type="cellIs" dxfId="1377" priority="872" operator="equal">
      <formula>"Moderado"</formula>
    </cfRule>
  </conditionalFormatting>
  <conditionalFormatting sqref="BK15">
    <cfRule type="cellIs" dxfId="1376" priority="873" operator="equal">
      <formula>"Menor"</formula>
    </cfRule>
  </conditionalFormatting>
  <conditionalFormatting sqref="BK15">
    <cfRule type="cellIs" dxfId="1375" priority="874" operator="equal">
      <formula>"Leve"</formula>
    </cfRule>
  </conditionalFormatting>
  <conditionalFormatting sqref="BM15">
    <cfRule type="cellIs" dxfId="1374" priority="875" operator="equal">
      <formula>"Extremo"</formula>
    </cfRule>
  </conditionalFormatting>
  <conditionalFormatting sqref="BM15">
    <cfRule type="cellIs" dxfId="1373" priority="876" operator="equal">
      <formula>"Alto"</formula>
    </cfRule>
  </conditionalFormatting>
  <conditionalFormatting sqref="BM15">
    <cfRule type="cellIs" dxfId="1372" priority="877" operator="equal">
      <formula>"Moderado"</formula>
    </cfRule>
  </conditionalFormatting>
  <conditionalFormatting sqref="BM15">
    <cfRule type="cellIs" dxfId="1371" priority="878" operator="equal">
      <formula>"Bajo"</formula>
    </cfRule>
  </conditionalFormatting>
  <conditionalFormatting sqref="AG15:AG17">
    <cfRule type="containsText" dxfId="1370" priority="879" operator="containsText" text="❌">
      <formula>NOT(ISERROR(SEARCH(("❌"),(AG15))))</formula>
    </cfRule>
  </conditionalFormatting>
  <conditionalFormatting sqref="K15">
    <cfRule type="cellIs" dxfId="1369" priority="880" operator="equal">
      <formula>"Muy Alta"</formula>
    </cfRule>
  </conditionalFormatting>
  <conditionalFormatting sqref="K15">
    <cfRule type="cellIs" dxfId="1368" priority="881" operator="equal">
      <formula>"Alta"</formula>
    </cfRule>
  </conditionalFormatting>
  <conditionalFormatting sqref="K15">
    <cfRule type="cellIs" dxfId="1367" priority="882" operator="equal">
      <formula>"Media"</formula>
    </cfRule>
  </conditionalFormatting>
  <conditionalFormatting sqref="K15">
    <cfRule type="cellIs" dxfId="1366" priority="883" operator="equal">
      <formula>"Baja"</formula>
    </cfRule>
  </conditionalFormatting>
  <conditionalFormatting sqref="K15">
    <cfRule type="cellIs" dxfId="1365" priority="884" operator="equal">
      <formula>"Muy Baja"</formula>
    </cfRule>
  </conditionalFormatting>
  <conditionalFormatting sqref="AH15">
    <cfRule type="cellIs" dxfId="1364" priority="885" operator="equal">
      <formula>"Catastrófico"</formula>
    </cfRule>
  </conditionalFormatting>
  <conditionalFormatting sqref="AH15">
    <cfRule type="cellIs" dxfId="1363" priority="886" operator="equal">
      <formula>"Mayor"</formula>
    </cfRule>
  </conditionalFormatting>
  <conditionalFormatting sqref="AH15">
    <cfRule type="cellIs" dxfId="1362" priority="887" operator="equal">
      <formula>"Moderado"</formula>
    </cfRule>
  </conditionalFormatting>
  <conditionalFormatting sqref="AH15">
    <cfRule type="cellIs" dxfId="1361" priority="888" operator="equal">
      <formula>"Menor"</formula>
    </cfRule>
  </conditionalFormatting>
  <conditionalFormatting sqref="AH15">
    <cfRule type="cellIs" dxfId="1360" priority="889" operator="equal">
      <formula>"Leve"</formula>
    </cfRule>
  </conditionalFormatting>
  <conditionalFormatting sqref="BM15:BM17">
    <cfRule type="cellIs" dxfId="1359" priority="890" operator="equal">
      <formula>"Extremo"</formula>
    </cfRule>
  </conditionalFormatting>
  <conditionalFormatting sqref="BM15:BM17">
    <cfRule type="cellIs" dxfId="1358" priority="891" operator="equal">
      <formula>"Extremo"</formula>
    </cfRule>
  </conditionalFormatting>
  <conditionalFormatting sqref="BM15:BM17">
    <cfRule type="cellIs" dxfId="1357" priority="892" operator="equal">
      <formula>"Alta"</formula>
    </cfRule>
  </conditionalFormatting>
  <conditionalFormatting sqref="K15:K17">
    <cfRule type="cellIs" dxfId="1356" priority="893" operator="equal">
      <formula>"Casi Seguro"</formula>
    </cfRule>
  </conditionalFormatting>
  <conditionalFormatting sqref="K15:K17">
    <cfRule type="cellIs" dxfId="1355" priority="894" operator="equal">
      <formula>"Probable"</formula>
    </cfRule>
  </conditionalFormatting>
  <conditionalFormatting sqref="K15:K17">
    <cfRule type="cellIs" dxfId="1354" priority="895" operator="equal">
      <formula>"Posible"</formula>
    </cfRule>
  </conditionalFormatting>
  <conditionalFormatting sqref="K15:K17">
    <cfRule type="cellIs" dxfId="1353" priority="896" operator="equal">
      <formula>"Rara vez"</formula>
    </cfRule>
  </conditionalFormatting>
  <conditionalFormatting sqref="K15:K17">
    <cfRule type="cellIs" dxfId="1352" priority="897" operator="equal">
      <formula>"Improbable"</formula>
    </cfRule>
  </conditionalFormatting>
  <conditionalFormatting sqref="K15:K17">
    <cfRule type="cellIs" dxfId="1351" priority="898" operator="equal">
      <formula>"Rara vez"</formula>
    </cfRule>
  </conditionalFormatting>
  <conditionalFormatting sqref="AJ15:AJ17">
    <cfRule type="cellIs" dxfId="1350" priority="899" operator="equal">
      <formula>"Moderada"</formula>
    </cfRule>
  </conditionalFormatting>
  <conditionalFormatting sqref="AJ15:AJ17">
    <cfRule type="cellIs" dxfId="1349" priority="900" operator="equal">
      <formula>"Alta"</formula>
    </cfRule>
  </conditionalFormatting>
  <conditionalFormatting sqref="AJ15:AJ17">
    <cfRule type="cellIs" dxfId="1348" priority="901" operator="equal">
      <formula>"Extrema"</formula>
    </cfRule>
  </conditionalFormatting>
  <conditionalFormatting sqref="BI82">
    <cfRule type="cellIs" dxfId="1347" priority="902" operator="equal">
      <formula>"Catastrófico"</formula>
    </cfRule>
  </conditionalFormatting>
  <conditionalFormatting sqref="BI82">
    <cfRule type="cellIs" dxfId="1346" priority="903" operator="equal">
      <formula>"Mayor"</formula>
    </cfRule>
  </conditionalFormatting>
  <conditionalFormatting sqref="BI82">
    <cfRule type="cellIs" dxfId="1345" priority="904" operator="equal">
      <formula>"Moderado"</formula>
    </cfRule>
  </conditionalFormatting>
  <conditionalFormatting sqref="BI82">
    <cfRule type="cellIs" dxfId="1344" priority="905" operator="equal">
      <formula>"Menor"</formula>
    </cfRule>
  </conditionalFormatting>
  <conditionalFormatting sqref="BI82">
    <cfRule type="cellIs" dxfId="1343" priority="906" operator="equal">
      <formula>"Leve"</formula>
    </cfRule>
  </conditionalFormatting>
  <conditionalFormatting sqref="K82:K86 BI82:BI86">
    <cfRule type="cellIs" dxfId="1342" priority="907" operator="equal">
      <formula>"Casi Seguro"</formula>
    </cfRule>
  </conditionalFormatting>
  <conditionalFormatting sqref="K82:K86 BI82:BI86">
    <cfRule type="cellIs" dxfId="1341" priority="908" operator="equal">
      <formula>"Posible"</formula>
    </cfRule>
  </conditionalFormatting>
  <conditionalFormatting sqref="BI82:BI86">
    <cfRule type="cellIs" dxfId="1340" priority="909" operator="equal">
      <formula>"Probable"</formula>
    </cfRule>
  </conditionalFormatting>
  <conditionalFormatting sqref="BI82:BI86">
    <cfRule type="cellIs" dxfId="1339" priority="910" operator="equal">
      <formula>"Improbable"</formula>
    </cfRule>
  </conditionalFormatting>
  <conditionalFormatting sqref="BI82:BI86">
    <cfRule type="cellIs" dxfId="1338" priority="911" operator="equal">
      <formula>"Rara vez"</formula>
    </cfRule>
  </conditionalFormatting>
  <conditionalFormatting sqref="BI82">
    <cfRule type="cellIs" dxfId="1337" priority="912" operator="equal">
      <formula>"Catastrófico"</formula>
    </cfRule>
  </conditionalFormatting>
  <conditionalFormatting sqref="BI82">
    <cfRule type="cellIs" dxfId="1336" priority="913" operator="equal">
      <formula>"Mayor"</formula>
    </cfRule>
  </conditionalFormatting>
  <conditionalFormatting sqref="BI82">
    <cfRule type="cellIs" dxfId="1335" priority="914" operator="equal">
      <formula>"Moderado"</formula>
    </cfRule>
  </conditionalFormatting>
  <conditionalFormatting sqref="BI82">
    <cfRule type="cellIs" dxfId="1334" priority="915" operator="equal">
      <formula>"Menor"</formula>
    </cfRule>
  </conditionalFormatting>
  <conditionalFormatting sqref="BI82">
    <cfRule type="cellIs" dxfId="1333" priority="916" operator="equal">
      <formula>"Leve"</formula>
    </cfRule>
  </conditionalFormatting>
  <conditionalFormatting sqref="AJ82">
    <cfRule type="cellIs" dxfId="1332" priority="917" operator="equal">
      <formula>"Extremo"</formula>
    </cfRule>
  </conditionalFormatting>
  <conditionalFormatting sqref="AJ82">
    <cfRule type="cellIs" dxfId="1331" priority="918" operator="equal">
      <formula>"Alto"</formula>
    </cfRule>
  </conditionalFormatting>
  <conditionalFormatting sqref="AJ82">
    <cfRule type="cellIs" dxfId="1330" priority="919" operator="equal">
      <formula>"Moderado"</formula>
    </cfRule>
  </conditionalFormatting>
  <conditionalFormatting sqref="AJ82">
    <cfRule type="cellIs" dxfId="1329" priority="920" operator="equal">
      <formula>"Bajo"</formula>
    </cfRule>
  </conditionalFormatting>
  <conditionalFormatting sqref="BH82">
    <cfRule type="cellIs" dxfId="1328" priority="921" operator="equal">
      <formula>"Muy Alta"</formula>
    </cfRule>
  </conditionalFormatting>
  <conditionalFormatting sqref="BH82">
    <cfRule type="cellIs" dxfId="1327" priority="922" operator="equal">
      <formula>"Alta"</formula>
    </cfRule>
  </conditionalFormatting>
  <conditionalFormatting sqref="BH82">
    <cfRule type="cellIs" dxfId="1326" priority="923" operator="equal">
      <formula>"Media"</formula>
    </cfRule>
  </conditionalFormatting>
  <conditionalFormatting sqref="BH82">
    <cfRule type="cellIs" dxfId="1325" priority="924" operator="equal">
      <formula>"Baja"</formula>
    </cfRule>
  </conditionalFormatting>
  <conditionalFormatting sqref="BH82">
    <cfRule type="cellIs" dxfId="1324" priority="925" operator="equal">
      <formula>"Muy Baja"</formula>
    </cfRule>
  </conditionalFormatting>
  <conditionalFormatting sqref="BK82">
    <cfRule type="cellIs" dxfId="1323" priority="926" operator="equal">
      <formula>"Catastrófico"</formula>
    </cfRule>
  </conditionalFormatting>
  <conditionalFormatting sqref="BK82">
    <cfRule type="cellIs" dxfId="1322" priority="927" operator="equal">
      <formula>"Mayor"</formula>
    </cfRule>
  </conditionalFormatting>
  <conditionalFormatting sqref="BK82">
    <cfRule type="cellIs" dxfId="1321" priority="928" operator="equal">
      <formula>"Moderado"</formula>
    </cfRule>
  </conditionalFormatting>
  <conditionalFormatting sqref="BK82">
    <cfRule type="cellIs" dxfId="1320" priority="929" operator="equal">
      <formula>"Menor"</formula>
    </cfRule>
  </conditionalFormatting>
  <conditionalFormatting sqref="BK82">
    <cfRule type="cellIs" dxfId="1319" priority="930" operator="equal">
      <formula>"Leve"</formula>
    </cfRule>
  </conditionalFormatting>
  <conditionalFormatting sqref="BM82 BM77 BM74">
    <cfRule type="cellIs" dxfId="1318" priority="931" operator="equal">
      <formula>"Extremo"</formula>
    </cfRule>
  </conditionalFormatting>
  <conditionalFormatting sqref="BM82 BM77 BM74">
    <cfRule type="cellIs" dxfId="1317" priority="932" operator="equal">
      <formula>"Alto"</formula>
    </cfRule>
  </conditionalFormatting>
  <conditionalFormatting sqref="BM82 BM77 BM74">
    <cfRule type="cellIs" dxfId="1316" priority="933" operator="equal">
      <formula>"Moderado"</formula>
    </cfRule>
  </conditionalFormatting>
  <conditionalFormatting sqref="BM82 BM77 BM74">
    <cfRule type="cellIs" dxfId="1315" priority="934" operator="equal">
      <formula>"Bajo"</formula>
    </cfRule>
  </conditionalFormatting>
  <conditionalFormatting sqref="AG82:AG86">
    <cfRule type="containsText" dxfId="1314" priority="935" operator="containsText" text="❌">
      <formula>NOT(ISERROR(SEARCH(("❌"),(AG82))))</formula>
    </cfRule>
  </conditionalFormatting>
  <conditionalFormatting sqref="AH82">
    <cfRule type="cellIs" dxfId="1313" priority="936" operator="equal">
      <formula>"Catastrófico"</formula>
    </cfRule>
  </conditionalFormatting>
  <conditionalFormatting sqref="AH82">
    <cfRule type="cellIs" dxfId="1312" priority="937" operator="equal">
      <formula>"Mayor"</formula>
    </cfRule>
  </conditionalFormatting>
  <conditionalFormatting sqref="AH82">
    <cfRule type="cellIs" dxfId="1311" priority="938" operator="equal">
      <formula>"Moderado"</formula>
    </cfRule>
  </conditionalFormatting>
  <conditionalFormatting sqref="AH82">
    <cfRule type="cellIs" dxfId="1310" priority="939" operator="equal">
      <formula>"Menor"</formula>
    </cfRule>
  </conditionalFormatting>
  <conditionalFormatting sqref="AH82">
    <cfRule type="cellIs" dxfId="1309" priority="940" operator="equal">
      <formula>"Leve"</formula>
    </cfRule>
  </conditionalFormatting>
  <conditionalFormatting sqref="K82">
    <cfRule type="cellIs" dxfId="1308" priority="941" operator="equal">
      <formula>"Muy Alta"</formula>
    </cfRule>
  </conditionalFormatting>
  <conditionalFormatting sqref="K82">
    <cfRule type="cellIs" dxfId="1307" priority="942" operator="equal">
      <formula>"Alta"</formula>
    </cfRule>
  </conditionalFormatting>
  <conditionalFormatting sqref="K82">
    <cfRule type="cellIs" dxfId="1306" priority="943" operator="equal">
      <formula>"Media"</formula>
    </cfRule>
  </conditionalFormatting>
  <conditionalFormatting sqref="K82">
    <cfRule type="cellIs" dxfId="1305" priority="944" operator="equal">
      <formula>"Baja"</formula>
    </cfRule>
  </conditionalFormatting>
  <conditionalFormatting sqref="K82">
    <cfRule type="cellIs" dxfId="1304" priority="945" operator="equal">
      <formula>"Muy Baja"</formula>
    </cfRule>
  </conditionalFormatting>
  <conditionalFormatting sqref="BI82">
    <cfRule type="cellIs" dxfId="1303" priority="946" operator="equal">
      <formula>"Catastrófico"</formula>
    </cfRule>
  </conditionalFormatting>
  <conditionalFormatting sqref="BI82">
    <cfRule type="cellIs" dxfId="1302" priority="947" operator="equal">
      <formula>"Mayor"</formula>
    </cfRule>
  </conditionalFormatting>
  <conditionalFormatting sqref="BI82">
    <cfRule type="cellIs" dxfId="1301" priority="948" operator="equal">
      <formula>"Moderado"</formula>
    </cfRule>
  </conditionalFormatting>
  <conditionalFormatting sqref="BI82">
    <cfRule type="cellIs" dxfId="1300" priority="949" operator="equal">
      <formula>"Menor"</formula>
    </cfRule>
  </conditionalFormatting>
  <conditionalFormatting sqref="BI82">
    <cfRule type="cellIs" dxfId="1299" priority="950" operator="equal">
      <formula>"Leve"</formula>
    </cfRule>
  </conditionalFormatting>
  <conditionalFormatting sqref="K82:K86">
    <cfRule type="cellIs" dxfId="1298" priority="951" operator="equal">
      <formula>"Probable"</formula>
    </cfRule>
  </conditionalFormatting>
  <conditionalFormatting sqref="K82:K86">
    <cfRule type="cellIs" dxfId="1297" priority="952" operator="equal">
      <formula>"Rara vez"</formula>
    </cfRule>
  </conditionalFormatting>
  <conditionalFormatting sqref="K82:K86">
    <cfRule type="cellIs" dxfId="1296" priority="953" operator="equal">
      <formula>"Improbable"</formula>
    </cfRule>
  </conditionalFormatting>
  <conditionalFormatting sqref="K82:K86">
    <cfRule type="cellIs" dxfId="1295" priority="954" operator="equal">
      <formula>"Rara vez"</formula>
    </cfRule>
  </conditionalFormatting>
  <conditionalFormatting sqref="AJ82:AJ86">
    <cfRule type="cellIs" dxfId="1294" priority="955" operator="equal">
      <formula>"Moderada"</formula>
    </cfRule>
  </conditionalFormatting>
  <conditionalFormatting sqref="AJ82:AJ86">
    <cfRule type="cellIs" dxfId="1293" priority="956" operator="equal">
      <formula>"Alta"</formula>
    </cfRule>
  </conditionalFormatting>
  <conditionalFormatting sqref="AJ82:AJ86">
    <cfRule type="cellIs" dxfId="1292" priority="957" operator="equal">
      <formula>"Extrema"</formula>
    </cfRule>
  </conditionalFormatting>
  <conditionalFormatting sqref="AJ82">
    <cfRule type="cellIs" dxfId="1291" priority="958" operator="equal">
      <formula>"Extremo"</formula>
    </cfRule>
  </conditionalFormatting>
  <conditionalFormatting sqref="AJ82">
    <cfRule type="cellIs" dxfId="1290" priority="959" operator="equal">
      <formula>"Alto"</formula>
    </cfRule>
  </conditionalFormatting>
  <conditionalFormatting sqref="AJ82">
    <cfRule type="cellIs" dxfId="1289" priority="960" operator="equal">
      <formula>"Moderado"</formula>
    </cfRule>
  </conditionalFormatting>
  <conditionalFormatting sqref="AJ82">
    <cfRule type="cellIs" dxfId="1288" priority="961" operator="equal">
      <formula>"Bajo"</formula>
    </cfRule>
  </conditionalFormatting>
  <conditionalFormatting sqref="BH82">
    <cfRule type="cellIs" dxfId="1287" priority="962" operator="equal">
      <formula>"Muy Alta"</formula>
    </cfRule>
  </conditionalFormatting>
  <conditionalFormatting sqref="BH82">
    <cfRule type="cellIs" dxfId="1286" priority="963" operator="equal">
      <formula>"Alta"</formula>
    </cfRule>
  </conditionalFormatting>
  <conditionalFormatting sqref="BH82">
    <cfRule type="cellIs" dxfId="1285" priority="964" operator="equal">
      <formula>"Media"</formula>
    </cfRule>
  </conditionalFormatting>
  <conditionalFormatting sqref="BH82">
    <cfRule type="cellIs" dxfId="1284" priority="965" operator="equal">
      <formula>"Baja"</formula>
    </cfRule>
  </conditionalFormatting>
  <conditionalFormatting sqref="BH82">
    <cfRule type="cellIs" dxfId="1283" priority="966" operator="equal">
      <formula>"Muy Baja"</formula>
    </cfRule>
  </conditionalFormatting>
  <conditionalFormatting sqref="BK82">
    <cfRule type="cellIs" dxfId="1282" priority="967" operator="equal">
      <formula>"Catastrófico"</formula>
    </cfRule>
  </conditionalFormatting>
  <conditionalFormatting sqref="BK82">
    <cfRule type="cellIs" dxfId="1281" priority="968" operator="equal">
      <formula>"Mayor"</formula>
    </cfRule>
  </conditionalFormatting>
  <conditionalFormatting sqref="BK82">
    <cfRule type="cellIs" dxfId="1280" priority="969" operator="equal">
      <formula>"Moderado"</formula>
    </cfRule>
  </conditionalFormatting>
  <conditionalFormatting sqref="BK82">
    <cfRule type="cellIs" dxfId="1279" priority="970" operator="equal">
      <formula>"Menor"</formula>
    </cfRule>
  </conditionalFormatting>
  <conditionalFormatting sqref="BK82">
    <cfRule type="cellIs" dxfId="1278" priority="971" operator="equal">
      <formula>"Leve"</formula>
    </cfRule>
  </conditionalFormatting>
  <conditionalFormatting sqref="BM82 BM77 BM74">
    <cfRule type="cellIs" dxfId="1277" priority="972" operator="equal">
      <formula>"Extremo"</formula>
    </cfRule>
  </conditionalFormatting>
  <conditionalFormatting sqref="BM82 BM77 BM74">
    <cfRule type="cellIs" dxfId="1276" priority="973" operator="equal">
      <formula>"Alto"</formula>
    </cfRule>
  </conditionalFormatting>
  <conditionalFormatting sqref="BM82 BM77 BM74">
    <cfRule type="cellIs" dxfId="1275" priority="974" operator="equal">
      <formula>"Moderado"</formula>
    </cfRule>
  </conditionalFormatting>
  <conditionalFormatting sqref="BM82 BM77 BM74">
    <cfRule type="cellIs" dxfId="1274" priority="975" operator="equal">
      <formula>"Bajo"</formula>
    </cfRule>
  </conditionalFormatting>
  <conditionalFormatting sqref="AH82">
    <cfRule type="cellIs" dxfId="1273" priority="976" operator="equal">
      <formula>"Catastrófico"</formula>
    </cfRule>
  </conditionalFormatting>
  <conditionalFormatting sqref="AH82">
    <cfRule type="cellIs" dxfId="1272" priority="977" operator="equal">
      <formula>"Mayor"</formula>
    </cfRule>
  </conditionalFormatting>
  <conditionalFormatting sqref="AH82">
    <cfRule type="cellIs" dxfId="1271" priority="978" operator="equal">
      <formula>"Moderado"</formula>
    </cfRule>
  </conditionalFormatting>
  <conditionalFormatting sqref="AH82">
    <cfRule type="cellIs" dxfId="1270" priority="979" operator="equal">
      <formula>"Menor"</formula>
    </cfRule>
  </conditionalFormatting>
  <conditionalFormatting sqref="AH82">
    <cfRule type="cellIs" dxfId="1269" priority="980" operator="equal">
      <formula>"Leve"</formula>
    </cfRule>
  </conditionalFormatting>
  <conditionalFormatting sqref="K82">
    <cfRule type="cellIs" dxfId="1268" priority="981" operator="equal">
      <formula>"Muy Alta"</formula>
    </cfRule>
  </conditionalFormatting>
  <conditionalFormatting sqref="K82">
    <cfRule type="cellIs" dxfId="1267" priority="982" operator="equal">
      <formula>"Alta"</formula>
    </cfRule>
  </conditionalFormatting>
  <conditionalFormatting sqref="K82">
    <cfRule type="cellIs" dxfId="1266" priority="983" operator="equal">
      <formula>"Media"</formula>
    </cfRule>
  </conditionalFormatting>
  <conditionalFormatting sqref="K82">
    <cfRule type="cellIs" dxfId="1265" priority="984" operator="equal">
      <formula>"Baja"</formula>
    </cfRule>
  </conditionalFormatting>
  <conditionalFormatting sqref="K82">
    <cfRule type="cellIs" dxfId="1264" priority="985" operator="equal">
      <formula>"Muy Baja"</formula>
    </cfRule>
  </conditionalFormatting>
  <conditionalFormatting sqref="BI82">
    <cfRule type="cellIs" dxfId="1263" priority="986" operator="equal">
      <formula>"Catastrófico"</formula>
    </cfRule>
  </conditionalFormatting>
  <conditionalFormatting sqref="BI82">
    <cfRule type="cellIs" dxfId="1262" priority="987" operator="equal">
      <formula>"Mayor"</formula>
    </cfRule>
  </conditionalFormatting>
  <conditionalFormatting sqref="BI82">
    <cfRule type="cellIs" dxfId="1261" priority="988" operator="equal">
      <formula>"Moderado"</formula>
    </cfRule>
  </conditionalFormatting>
  <conditionalFormatting sqref="BI82">
    <cfRule type="cellIs" dxfId="1260" priority="989" operator="equal">
      <formula>"Menor"</formula>
    </cfRule>
  </conditionalFormatting>
  <conditionalFormatting sqref="BI82">
    <cfRule type="cellIs" dxfId="1259" priority="990" operator="equal">
      <formula>"Leve"</formula>
    </cfRule>
  </conditionalFormatting>
  <conditionalFormatting sqref="BH82">
    <cfRule type="cellIs" dxfId="1258" priority="991" operator="equal">
      <formula>"Muy Alta"</formula>
    </cfRule>
  </conditionalFormatting>
  <conditionalFormatting sqref="BH82">
    <cfRule type="cellIs" dxfId="1257" priority="992" operator="equal">
      <formula>"Alta"</formula>
    </cfRule>
  </conditionalFormatting>
  <conditionalFormatting sqref="BH82">
    <cfRule type="cellIs" dxfId="1256" priority="993" operator="equal">
      <formula>"Media"</formula>
    </cfRule>
  </conditionalFormatting>
  <conditionalFormatting sqref="BH82">
    <cfRule type="cellIs" dxfId="1255" priority="994" operator="equal">
      <formula>"Baja"</formula>
    </cfRule>
  </conditionalFormatting>
  <conditionalFormatting sqref="BH82">
    <cfRule type="cellIs" dxfId="1254" priority="995" operator="equal">
      <formula>"Muy Baja"</formula>
    </cfRule>
  </conditionalFormatting>
  <conditionalFormatting sqref="BK82">
    <cfRule type="cellIs" dxfId="1253" priority="996" operator="equal">
      <formula>"Catastrófico"</formula>
    </cfRule>
  </conditionalFormatting>
  <conditionalFormatting sqref="BK82">
    <cfRule type="cellIs" dxfId="1252" priority="997" operator="equal">
      <formula>"Mayor"</formula>
    </cfRule>
  </conditionalFormatting>
  <conditionalFormatting sqref="BK82">
    <cfRule type="cellIs" dxfId="1251" priority="998" operator="equal">
      <formula>"Moderado"</formula>
    </cfRule>
  </conditionalFormatting>
  <conditionalFormatting sqref="BK82">
    <cfRule type="cellIs" dxfId="1250" priority="999" operator="equal">
      <formula>"Menor"</formula>
    </cfRule>
  </conditionalFormatting>
  <conditionalFormatting sqref="BK82">
    <cfRule type="cellIs" dxfId="1249" priority="1000" operator="equal">
      <formula>"Leve"</formula>
    </cfRule>
  </conditionalFormatting>
  <conditionalFormatting sqref="BM82 BM77 BM74">
    <cfRule type="cellIs" dxfId="1248" priority="1001" operator="equal">
      <formula>"Extremo"</formula>
    </cfRule>
  </conditionalFormatting>
  <conditionalFormatting sqref="BM82 BM77 BM74">
    <cfRule type="cellIs" dxfId="1247" priority="1002" operator="equal">
      <formula>"Alto"</formula>
    </cfRule>
  </conditionalFormatting>
  <conditionalFormatting sqref="BM82 BM77 BM74">
    <cfRule type="cellIs" dxfId="1246" priority="1003" operator="equal">
      <formula>"Moderado"</formula>
    </cfRule>
  </conditionalFormatting>
  <conditionalFormatting sqref="BM82 BM77 BM74">
    <cfRule type="cellIs" dxfId="1245" priority="1004" operator="equal">
      <formula>"Bajo"</formula>
    </cfRule>
  </conditionalFormatting>
  <conditionalFormatting sqref="BI82">
    <cfRule type="cellIs" dxfId="1244" priority="1005" operator="equal">
      <formula>"Catastrófico"</formula>
    </cfRule>
  </conditionalFormatting>
  <conditionalFormatting sqref="BI82">
    <cfRule type="cellIs" dxfId="1243" priority="1006" operator="equal">
      <formula>"Mayor"</formula>
    </cfRule>
  </conditionalFormatting>
  <conditionalFormatting sqref="BI82">
    <cfRule type="cellIs" dxfId="1242" priority="1007" operator="equal">
      <formula>"Moderado"</formula>
    </cfRule>
  </conditionalFormatting>
  <conditionalFormatting sqref="BI82">
    <cfRule type="cellIs" dxfId="1241" priority="1008" operator="equal">
      <formula>"Menor"</formula>
    </cfRule>
  </conditionalFormatting>
  <conditionalFormatting sqref="BI82">
    <cfRule type="cellIs" dxfId="1240" priority="1009" operator="equal">
      <formula>"Leve"</formula>
    </cfRule>
  </conditionalFormatting>
  <conditionalFormatting sqref="BH82">
    <cfRule type="cellIs" dxfId="1239" priority="1010" operator="equal">
      <formula>"Muy Alta"</formula>
    </cfRule>
  </conditionalFormatting>
  <conditionalFormatting sqref="BH82">
    <cfRule type="cellIs" dxfId="1238" priority="1011" operator="equal">
      <formula>"Alta"</formula>
    </cfRule>
  </conditionalFormatting>
  <conditionalFormatting sqref="BH82">
    <cfRule type="cellIs" dxfId="1237" priority="1012" operator="equal">
      <formula>"Media"</formula>
    </cfRule>
  </conditionalFormatting>
  <conditionalFormatting sqref="BH82">
    <cfRule type="cellIs" dxfId="1236" priority="1013" operator="equal">
      <formula>"Baja"</formula>
    </cfRule>
  </conditionalFormatting>
  <conditionalFormatting sqref="BH82">
    <cfRule type="cellIs" dxfId="1235" priority="1014" operator="equal">
      <formula>"Muy Baja"</formula>
    </cfRule>
  </conditionalFormatting>
  <conditionalFormatting sqref="BK82">
    <cfRule type="cellIs" dxfId="1234" priority="1015" operator="equal">
      <formula>"Catastrófico"</formula>
    </cfRule>
  </conditionalFormatting>
  <conditionalFormatting sqref="BK82">
    <cfRule type="cellIs" dxfId="1233" priority="1016" operator="equal">
      <formula>"Mayor"</formula>
    </cfRule>
  </conditionalFormatting>
  <conditionalFormatting sqref="BK82">
    <cfRule type="cellIs" dxfId="1232" priority="1017" operator="equal">
      <formula>"Moderado"</formula>
    </cfRule>
  </conditionalFormatting>
  <conditionalFormatting sqref="BK82">
    <cfRule type="cellIs" dxfId="1231" priority="1018" operator="equal">
      <formula>"Menor"</formula>
    </cfRule>
  </conditionalFormatting>
  <conditionalFormatting sqref="BK82">
    <cfRule type="cellIs" dxfId="1230" priority="1019" operator="equal">
      <formula>"Leve"</formula>
    </cfRule>
  </conditionalFormatting>
  <conditionalFormatting sqref="BM82 BM77 BM74">
    <cfRule type="cellIs" dxfId="1229" priority="1020" operator="equal">
      <formula>"Extremo"</formula>
    </cfRule>
  </conditionalFormatting>
  <conditionalFormatting sqref="BM82 BM77 BM74">
    <cfRule type="cellIs" dxfId="1228" priority="1021" operator="equal">
      <formula>"Alto"</formula>
    </cfRule>
  </conditionalFormatting>
  <conditionalFormatting sqref="BM82 BM77 BM74">
    <cfRule type="cellIs" dxfId="1227" priority="1022" operator="equal">
      <formula>"Moderado"</formula>
    </cfRule>
  </conditionalFormatting>
  <conditionalFormatting sqref="BM82 BM77 BM74">
    <cfRule type="cellIs" dxfId="1226" priority="1023" operator="equal">
      <formula>"Bajo"</formula>
    </cfRule>
  </conditionalFormatting>
  <conditionalFormatting sqref="K82">
    <cfRule type="cellIs" dxfId="1225" priority="1024" operator="equal">
      <formula>"Muy Alta"</formula>
    </cfRule>
  </conditionalFormatting>
  <conditionalFormatting sqref="K82">
    <cfRule type="cellIs" dxfId="1224" priority="1025" operator="equal">
      <formula>"Alta"</formula>
    </cfRule>
  </conditionalFormatting>
  <conditionalFormatting sqref="K82">
    <cfRule type="cellIs" dxfId="1223" priority="1026" operator="equal">
      <formula>"Media"</formula>
    </cfRule>
  </conditionalFormatting>
  <conditionalFormatting sqref="K82">
    <cfRule type="cellIs" dxfId="1222" priority="1027" operator="equal">
      <formula>"Baja"</formula>
    </cfRule>
  </conditionalFormatting>
  <conditionalFormatting sqref="K82">
    <cfRule type="cellIs" dxfId="1221" priority="1028" operator="equal">
      <formula>"Muy Baja"</formula>
    </cfRule>
  </conditionalFormatting>
  <conditionalFormatting sqref="BI82">
    <cfRule type="cellIs" dxfId="1220" priority="1029" operator="equal">
      <formula>"Catastrófico"</formula>
    </cfRule>
  </conditionalFormatting>
  <conditionalFormatting sqref="BI82">
    <cfRule type="cellIs" dxfId="1219" priority="1030" operator="equal">
      <formula>"Mayor"</formula>
    </cfRule>
  </conditionalFormatting>
  <conditionalFormatting sqref="BI82">
    <cfRule type="cellIs" dxfId="1218" priority="1031" operator="equal">
      <formula>"Moderado"</formula>
    </cfRule>
  </conditionalFormatting>
  <conditionalFormatting sqref="BI82">
    <cfRule type="cellIs" dxfId="1217" priority="1032" operator="equal">
      <formula>"Menor"</formula>
    </cfRule>
  </conditionalFormatting>
  <conditionalFormatting sqref="BI82">
    <cfRule type="cellIs" dxfId="1216" priority="1033" operator="equal">
      <formula>"Leve"</formula>
    </cfRule>
  </conditionalFormatting>
  <conditionalFormatting sqref="K82">
    <cfRule type="cellIs" dxfId="1215" priority="1034" operator="equal">
      <formula>"Casi Seguro"</formula>
    </cfRule>
  </conditionalFormatting>
  <conditionalFormatting sqref="K82">
    <cfRule type="cellIs" dxfId="1214" priority="1035" operator="equal">
      <formula>"Probable"</formula>
    </cfRule>
  </conditionalFormatting>
  <conditionalFormatting sqref="K82">
    <cfRule type="cellIs" dxfId="1213" priority="1036" operator="equal">
      <formula>"Posible"</formula>
    </cfRule>
  </conditionalFormatting>
  <conditionalFormatting sqref="K82">
    <cfRule type="cellIs" dxfId="1212" priority="1037" operator="equal">
      <formula>"Rara vez"</formula>
    </cfRule>
  </conditionalFormatting>
  <conditionalFormatting sqref="K82">
    <cfRule type="cellIs" dxfId="1211" priority="1038" operator="equal">
      <formula>"Improbable"</formula>
    </cfRule>
  </conditionalFormatting>
  <conditionalFormatting sqref="K82">
    <cfRule type="cellIs" dxfId="1210" priority="1039" operator="equal">
      <formula>"Rara vez"</formula>
    </cfRule>
  </conditionalFormatting>
  <conditionalFormatting sqref="AJ82">
    <cfRule type="cellIs" dxfId="1209" priority="1040" operator="equal">
      <formula>"Extremo"</formula>
    </cfRule>
  </conditionalFormatting>
  <conditionalFormatting sqref="AJ82">
    <cfRule type="cellIs" dxfId="1208" priority="1041" operator="equal">
      <formula>"Alto"</formula>
    </cfRule>
  </conditionalFormatting>
  <conditionalFormatting sqref="AJ82">
    <cfRule type="cellIs" dxfId="1207" priority="1042" operator="equal">
      <formula>"Moderado"</formula>
    </cfRule>
  </conditionalFormatting>
  <conditionalFormatting sqref="AJ82">
    <cfRule type="cellIs" dxfId="1206" priority="1043" operator="equal">
      <formula>"Bajo"</formula>
    </cfRule>
  </conditionalFormatting>
  <conditionalFormatting sqref="BH82">
    <cfRule type="cellIs" dxfId="1205" priority="1044" operator="equal">
      <formula>"Muy Alta"</formula>
    </cfRule>
  </conditionalFormatting>
  <conditionalFormatting sqref="BH82">
    <cfRule type="cellIs" dxfId="1204" priority="1045" operator="equal">
      <formula>"Alta"</formula>
    </cfRule>
  </conditionalFormatting>
  <conditionalFormatting sqref="BH82">
    <cfRule type="cellIs" dxfId="1203" priority="1046" operator="equal">
      <formula>"Media"</formula>
    </cfRule>
  </conditionalFormatting>
  <conditionalFormatting sqref="BH82">
    <cfRule type="cellIs" dxfId="1202" priority="1047" operator="equal">
      <formula>"Baja"</formula>
    </cfRule>
  </conditionalFormatting>
  <conditionalFormatting sqref="BH82">
    <cfRule type="cellIs" dxfId="1201" priority="1048" operator="equal">
      <formula>"Muy Baja"</formula>
    </cfRule>
  </conditionalFormatting>
  <conditionalFormatting sqref="BK82">
    <cfRule type="cellIs" dxfId="1200" priority="1049" operator="equal">
      <formula>"Catastrófico"</formula>
    </cfRule>
  </conditionalFormatting>
  <conditionalFormatting sqref="BK82">
    <cfRule type="cellIs" dxfId="1199" priority="1050" operator="equal">
      <formula>"Mayor"</formula>
    </cfRule>
  </conditionalFormatting>
  <conditionalFormatting sqref="BK82">
    <cfRule type="cellIs" dxfId="1198" priority="1051" operator="equal">
      <formula>"Moderado"</formula>
    </cfRule>
  </conditionalFormatting>
  <conditionalFormatting sqref="BK82">
    <cfRule type="cellIs" dxfId="1197" priority="1052" operator="equal">
      <formula>"Menor"</formula>
    </cfRule>
  </conditionalFormatting>
  <conditionalFormatting sqref="BK82">
    <cfRule type="cellIs" dxfId="1196" priority="1053" operator="equal">
      <formula>"Leve"</formula>
    </cfRule>
  </conditionalFormatting>
  <conditionalFormatting sqref="BM82 BM77 BM74">
    <cfRule type="cellIs" dxfId="1195" priority="1054" operator="equal">
      <formula>"Extremo"</formula>
    </cfRule>
  </conditionalFormatting>
  <conditionalFormatting sqref="BM82 BM77 BM74">
    <cfRule type="cellIs" dxfId="1194" priority="1055" operator="equal">
      <formula>"Alto"</formula>
    </cfRule>
  </conditionalFormatting>
  <conditionalFormatting sqref="BM82 BM77 BM74">
    <cfRule type="cellIs" dxfId="1193" priority="1056" operator="equal">
      <formula>"Moderado"</formula>
    </cfRule>
  </conditionalFormatting>
  <conditionalFormatting sqref="BM82 BM77 BM74">
    <cfRule type="cellIs" dxfId="1192" priority="1057" operator="equal">
      <formula>"Bajo"</formula>
    </cfRule>
  </conditionalFormatting>
  <conditionalFormatting sqref="AH82">
    <cfRule type="cellIs" dxfId="1191" priority="1058" operator="equal">
      <formula>"Catastrófico"</formula>
    </cfRule>
  </conditionalFormatting>
  <conditionalFormatting sqref="AH82">
    <cfRule type="cellIs" dxfId="1190" priority="1059" operator="equal">
      <formula>"Mayor"</formula>
    </cfRule>
  </conditionalFormatting>
  <conditionalFormatting sqref="AH82">
    <cfRule type="cellIs" dxfId="1189" priority="1060" operator="equal">
      <formula>"Moderado"</formula>
    </cfRule>
  </conditionalFormatting>
  <conditionalFormatting sqref="AH82">
    <cfRule type="cellIs" dxfId="1188" priority="1061" operator="equal">
      <formula>"Menor"</formula>
    </cfRule>
  </conditionalFormatting>
  <conditionalFormatting sqref="AH82">
    <cfRule type="cellIs" dxfId="1187" priority="1062" operator="equal">
      <formula>"Leve"</formula>
    </cfRule>
  </conditionalFormatting>
  <conditionalFormatting sqref="K82">
    <cfRule type="cellIs" dxfId="1186" priority="1063" operator="equal">
      <formula>"Muy Alta"</formula>
    </cfRule>
  </conditionalFormatting>
  <conditionalFormatting sqref="K82">
    <cfRule type="cellIs" dxfId="1185" priority="1064" operator="equal">
      <formula>"Alta"</formula>
    </cfRule>
  </conditionalFormatting>
  <conditionalFormatting sqref="K82">
    <cfRule type="cellIs" dxfId="1184" priority="1065" operator="equal">
      <formula>"Media"</formula>
    </cfRule>
  </conditionalFormatting>
  <conditionalFormatting sqref="K82">
    <cfRule type="cellIs" dxfId="1183" priority="1066" operator="equal">
      <formula>"Baja"</formula>
    </cfRule>
  </conditionalFormatting>
  <conditionalFormatting sqref="K82">
    <cfRule type="cellIs" dxfId="1182" priority="1067" operator="equal">
      <formula>"Muy Baja"</formula>
    </cfRule>
  </conditionalFormatting>
  <conditionalFormatting sqref="BI82">
    <cfRule type="cellIs" dxfId="1181" priority="1068" operator="equal">
      <formula>"Catastrófico"</formula>
    </cfRule>
  </conditionalFormatting>
  <conditionalFormatting sqref="BI82">
    <cfRule type="cellIs" dxfId="1180" priority="1069" operator="equal">
      <formula>"Mayor"</formula>
    </cfRule>
  </conditionalFormatting>
  <conditionalFormatting sqref="BI82">
    <cfRule type="cellIs" dxfId="1179" priority="1070" operator="equal">
      <formula>"Moderado"</formula>
    </cfRule>
  </conditionalFormatting>
  <conditionalFormatting sqref="BI82">
    <cfRule type="cellIs" dxfId="1178" priority="1071" operator="equal">
      <formula>"Menor"</formula>
    </cfRule>
  </conditionalFormatting>
  <conditionalFormatting sqref="BI82">
    <cfRule type="cellIs" dxfId="1177" priority="1072" operator="equal">
      <formula>"Leve"</formula>
    </cfRule>
  </conditionalFormatting>
  <conditionalFormatting sqref="AJ22">
    <cfRule type="cellIs" dxfId="1176" priority="1073" operator="equal">
      <formula>"Extremo"</formula>
    </cfRule>
  </conditionalFormatting>
  <conditionalFormatting sqref="AJ22">
    <cfRule type="cellIs" dxfId="1175" priority="1074" operator="equal">
      <formula>"Alto"</formula>
    </cfRule>
  </conditionalFormatting>
  <conditionalFormatting sqref="AJ22">
    <cfRule type="cellIs" dxfId="1174" priority="1075" operator="equal">
      <formula>"Moderado"</formula>
    </cfRule>
  </conditionalFormatting>
  <conditionalFormatting sqref="AJ22">
    <cfRule type="cellIs" dxfId="1173" priority="1076" operator="equal">
      <formula>"Bajo"</formula>
    </cfRule>
  </conditionalFormatting>
  <conditionalFormatting sqref="BH22">
    <cfRule type="cellIs" dxfId="1172" priority="1077" operator="equal">
      <formula>"Muy Alta"</formula>
    </cfRule>
  </conditionalFormatting>
  <conditionalFormatting sqref="BH22">
    <cfRule type="cellIs" dxfId="1171" priority="1078" operator="equal">
      <formula>"Alta"</formula>
    </cfRule>
  </conditionalFormatting>
  <conditionalFormatting sqref="BH22">
    <cfRule type="cellIs" dxfId="1170" priority="1079" operator="equal">
      <formula>"Media"</formula>
    </cfRule>
  </conditionalFormatting>
  <conditionalFormatting sqref="BH22">
    <cfRule type="cellIs" dxfId="1169" priority="1080" operator="equal">
      <formula>"Baja"</formula>
    </cfRule>
  </conditionalFormatting>
  <conditionalFormatting sqref="BH22">
    <cfRule type="cellIs" dxfId="1168" priority="1081" operator="equal">
      <formula>"Muy Baja"</formula>
    </cfRule>
  </conditionalFormatting>
  <conditionalFormatting sqref="BK22">
    <cfRule type="cellIs" dxfId="1167" priority="1082" operator="equal">
      <formula>"Catastrófico"</formula>
    </cfRule>
  </conditionalFormatting>
  <conditionalFormatting sqref="BK22">
    <cfRule type="cellIs" dxfId="1166" priority="1083" operator="equal">
      <formula>"Mayor"</formula>
    </cfRule>
  </conditionalFormatting>
  <conditionalFormatting sqref="BK22">
    <cfRule type="cellIs" dxfId="1165" priority="1084" operator="equal">
      <formula>"Moderado"</formula>
    </cfRule>
  </conditionalFormatting>
  <conditionalFormatting sqref="BK22">
    <cfRule type="cellIs" dxfId="1164" priority="1085" operator="equal">
      <formula>"Menor"</formula>
    </cfRule>
  </conditionalFormatting>
  <conditionalFormatting sqref="BK22">
    <cfRule type="cellIs" dxfId="1163" priority="1086" operator="equal">
      <formula>"Leve"</formula>
    </cfRule>
  </conditionalFormatting>
  <conditionalFormatting sqref="BM22">
    <cfRule type="cellIs" dxfId="1162" priority="1087" operator="equal">
      <formula>"Extremo"</formula>
    </cfRule>
  </conditionalFormatting>
  <conditionalFormatting sqref="BM22">
    <cfRule type="cellIs" dxfId="1161" priority="1088" operator="equal">
      <formula>"Alto"</formula>
    </cfRule>
  </conditionalFormatting>
  <conditionalFormatting sqref="BM22">
    <cfRule type="cellIs" dxfId="1160" priority="1089" operator="equal">
      <formula>"Moderado"</formula>
    </cfRule>
  </conditionalFormatting>
  <conditionalFormatting sqref="BM22">
    <cfRule type="cellIs" dxfId="1159" priority="1090" operator="equal">
      <formula>"Bajo"</formula>
    </cfRule>
  </conditionalFormatting>
  <conditionalFormatting sqref="AG22:AG24">
    <cfRule type="containsText" dxfId="1158" priority="1091" operator="containsText" text="❌">
      <formula>NOT(ISERROR(SEARCH(("❌"),(AG22))))</formula>
    </cfRule>
  </conditionalFormatting>
  <conditionalFormatting sqref="AH22">
    <cfRule type="cellIs" dxfId="1157" priority="1092" operator="equal">
      <formula>"Catastrófico"</formula>
    </cfRule>
  </conditionalFormatting>
  <conditionalFormatting sqref="AH22">
    <cfRule type="cellIs" dxfId="1156" priority="1093" operator="equal">
      <formula>"Mayor"</formula>
    </cfRule>
  </conditionalFormatting>
  <conditionalFormatting sqref="AH22">
    <cfRule type="cellIs" dxfId="1155" priority="1094" operator="equal">
      <formula>"Moderado"</formula>
    </cfRule>
  </conditionalFormatting>
  <conditionalFormatting sqref="AH22">
    <cfRule type="cellIs" dxfId="1154" priority="1095" operator="equal">
      <formula>"Menor"</formula>
    </cfRule>
  </conditionalFormatting>
  <conditionalFormatting sqref="AH22">
    <cfRule type="cellIs" dxfId="1153" priority="1096" operator="equal">
      <formula>"Leve"</formula>
    </cfRule>
  </conditionalFormatting>
  <conditionalFormatting sqref="K22">
    <cfRule type="cellIs" dxfId="1152" priority="1097" operator="equal">
      <formula>"Muy Alta"</formula>
    </cfRule>
  </conditionalFormatting>
  <conditionalFormatting sqref="K22">
    <cfRule type="cellIs" dxfId="1151" priority="1098" operator="equal">
      <formula>"Alta"</formula>
    </cfRule>
  </conditionalFormatting>
  <conditionalFormatting sqref="K22">
    <cfRule type="cellIs" dxfId="1150" priority="1099" operator="equal">
      <formula>"Media"</formula>
    </cfRule>
  </conditionalFormatting>
  <conditionalFormatting sqref="K22">
    <cfRule type="cellIs" dxfId="1149" priority="1100" operator="equal">
      <formula>"Baja"</formula>
    </cfRule>
  </conditionalFormatting>
  <conditionalFormatting sqref="K22">
    <cfRule type="cellIs" dxfId="1148" priority="1101" operator="equal">
      <formula>"Muy Baja"</formula>
    </cfRule>
  </conditionalFormatting>
  <conditionalFormatting sqref="BI15 BI18 BI22">
    <cfRule type="cellIs" dxfId="1147" priority="1102" operator="equal">
      <formula>"Catastrófico"</formula>
    </cfRule>
  </conditionalFormatting>
  <conditionalFormatting sqref="BI15 BI18 BI22">
    <cfRule type="cellIs" dxfId="1146" priority="1103" operator="equal">
      <formula>"Mayor"</formula>
    </cfRule>
  </conditionalFormatting>
  <conditionalFormatting sqref="BI15 BI18 BI22">
    <cfRule type="cellIs" dxfId="1145" priority="1104" operator="equal">
      <formula>"Moderado"</formula>
    </cfRule>
  </conditionalFormatting>
  <conditionalFormatting sqref="BI15 BI18 BI22">
    <cfRule type="cellIs" dxfId="1144" priority="1105" operator="equal">
      <formula>"Menor"</formula>
    </cfRule>
  </conditionalFormatting>
  <conditionalFormatting sqref="BI15 BI18 BI22">
    <cfRule type="cellIs" dxfId="1143" priority="1106" operator="equal">
      <formula>"Leve"</formula>
    </cfRule>
  </conditionalFormatting>
  <conditionalFormatting sqref="BM22:BM24">
    <cfRule type="cellIs" dxfId="1142" priority="1107" operator="equal">
      <formula>"Extremo"</formula>
    </cfRule>
  </conditionalFormatting>
  <conditionalFormatting sqref="BM22:BM24">
    <cfRule type="cellIs" dxfId="1141" priority="1108" operator="equal">
      <formula>"Extremo"</formula>
    </cfRule>
  </conditionalFormatting>
  <conditionalFormatting sqref="BM22:BM24">
    <cfRule type="cellIs" dxfId="1140" priority="1109" operator="equal">
      <formula>"Alta"</formula>
    </cfRule>
  </conditionalFormatting>
  <conditionalFormatting sqref="K22:K24">
    <cfRule type="cellIs" dxfId="1139" priority="1110" operator="equal">
      <formula>"Casi Seguro"</formula>
    </cfRule>
  </conditionalFormatting>
  <conditionalFormatting sqref="K22:K24">
    <cfRule type="cellIs" dxfId="1138" priority="1111" operator="equal">
      <formula>"Probable"</formula>
    </cfRule>
  </conditionalFormatting>
  <conditionalFormatting sqref="K22:K24">
    <cfRule type="cellIs" dxfId="1137" priority="1112" operator="equal">
      <formula>"Posible"</formula>
    </cfRule>
  </conditionalFormatting>
  <conditionalFormatting sqref="K22:K24">
    <cfRule type="cellIs" dxfId="1136" priority="1113" operator="equal">
      <formula>"Rara vez"</formula>
    </cfRule>
  </conditionalFormatting>
  <conditionalFormatting sqref="K22:K24">
    <cfRule type="cellIs" dxfId="1135" priority="1114" operator="equal">
      <formula>"Improbable"</formula>
    </cfRule>
  </conditionalFormatting>
  <conditionalFormatting sqref="K22:K24">
    <cfRule type="cellIs" dxfId="1134" priority="1115" operator="equal">
      <formula>"Rara vez"</formula>
    </cfRule>
  </conditionalFormatting>
  <conditionalFormatting sqref="AJ22:AJ24">
    <cfRule type="cellIs" dxfId="1133" priority="1116" operator="equal">
      <formula>"Moderada"</formula>
    </cfRule>
  </conditionalFormatting>
  <conditionalFormatting sqref="AJ22:AJ24">
    <cfRule type="cellIs" dxfId="1132" priority="1117" operator="equal">
      <formula>"Alta"</formula>
    </cfRule>
  </conditionalFormatting>
  <conditionalFormatting sqref="AJ22:AJ24">
    <cfRule type="cellIs" dxfId="1131" priority="1118" operator="equal">
      <formula>"Extrema"</formula>
    </cfRule>
  </conditionalFormatting>
  <conditionalFormatting sqref="BI15 BI18 BI22">
    <cfRule type="cellIs" dxfId="1130" priority="1119" operator="equal">
      <formula>"Catastrófico"</formula>
    </cfRule>
  </conditionalFormatting>
  <conditionalFormatting sqref="BI15 BI18 BI22">
    <cfRule type="cellIs" dxfId="1129" priority="1120" operator="equal">
      <formula>"Mayor"</formula>
    </cfRule>
  </conditionalFormatting>
  <conditionalFormatting sqref="BI15 BI18 BI22">
    <cfRule type="cellIs" dxfId="1128" priority="1121" operator="equal">
      <formula>"Moderado"</formula>
    </cfRule>
  </conditionalFormatting>
  <conditionalFormatting sqref="BI15 BI18 BI22">
    <cfRule type="cellIs" dxfId="1127" priority="1122" operator="equal">
      <formula>"Menor"</formula>
    </cfRule>
  </conditionalFormatting>
  <conditionalFormatting sqref="BI15 BI18 BI22">
    <cfRule type="cellIs" dxfId="1126" priority="1123" operator="equal">
      <formula>"Leve"</formula>
    </cfRule>
  </conditionalFormatting>
  <conditionalFormatting sqref="BI15 BI18 BI22">
    <cfRule type="cellIs" dxfId="1125" priority="1124" operator="equal">
      <formula>"Casi Seguro"</formula>
    </cfRule>
  </conditionalFormatting>
  <conditionalFormatting sqref="BI15 BI18 BI22">
    <cfRule type="cellIs" dxfId="1124" priority="1125" operator="equal">
      <formula>"Probable"</formula>
    </cfRule>
  </conditionalFormatting>
  <conditionalFormatting sqref="BI15 BI18 BI22">
    <cfRule type="cellIs" dxfId="1123" priority="1126" operator="equal">
      <formula>"Posible"</formula>
    </cfRule>
  </conditionalFormatting>
  <conditionalFormatting sqref="BI15 BI18 BI22">
    <cfRule type="cellIs" dxfId="1122" priority="1127" operator="equal">
      <formula>"Improbable"</formula>
    </cfRule>
  </conditionalFormatting>
  <conditionalFormatting sqref="BI15 BI18 BI22">
    <cfRule type="cellIs" dxfId="1121" priority="1128" operator="equal">
      <formula>"Rara vez"</formula>
    </cfRule>
  </conditionalFormatting>
  <conditionalFormatting sqref="AJ31">
    <cfRule type="cellIs" dxfId="1120" priority="1129" operator="equal">
      <formula>"Extremo"</formula>
    </cfRule>
  </conditionalFormatting>
  <conditionalFormatting sqref="AJ31">
    <cfRule type="cellIs" dxfId="1119" priority="1130" operator="equal">
      <formula>"Alto"</formula>
    </cfRule>
  </conditionalFormatting>
  <conditionalFormatting sqref="AJ31">
    <cfRule type="cellIs" dxfId="1118" priority="1131" operator="equal">
      <formula>"Moderado"</formula>
    </cfRule>
  </conditionalFormatting>
  <conditionalFormatting sqref="AJ31">
    <cfRule type="cellIs" dxfId="1117" priority="1132" operator="equal">
      <formula>"Bajo"</formula>
    </cfRule>
  </conditionalFormatting>
  <conditionalFormatting sqref="BH31">
    <cfRule type="cellIs" dxfId="1116" priority="1133" operator="equal">
      <formula>"Muy Alta"</formula>
    </cfRule>
  </conditionalFormatting>
  <conditionalFormatting sqref="BH31">
    <cfRule type="cellIs" dxfId="1115" priority="1134" operator="equal">
      <formula>"Alta"</formula>
    </cfRule>
  </conditionalFormatting>
  <conditionalFormatting sqref="BH31">
    <cfRule type="cellIs" dxfId="1114" priority="1135" operator="equal">
      <formula>"Media"</formula>
    </cfRule>
  </conditionalFormatting>
  <conditionalFormatting sqref="BH31">
    <cfRule type="cellIs" dxfId="1113" priority="1136" operator="equal">
      <formula>"Baja"</formula>
    </cfRule>
  </conditionalFormatting>
  <conditionalFormatting sqref="BH31">
    <cfRule type="cellIs" dxfId="1112" priority="1137" operator="equal">
      <formula>"Muy Baja"</formula>
    </cfRule>
  </conditionalFormatting>
  <conditionalFormatting sqref="BK31">
    <cfRule type="cellIs" dxfId="1111" priority="1138" operator="equal">
      <formula>"Catastrófico"</formula>
    </cfRule>
  </conditionalFormatting>
  <conditionalFormatting sqref="BK31">
    <cfRule type="cellIs" dxfId="1110" priority="1139" operator="equal">
      <formula>"Mayor"</formula>
    </cfRule>
  </conditionalFormatting>
  <conditionalFormatting sqref="BK31">
    <cfRule type="cellIs" dxfId="1109" priority="1140" operator="equal">
      <formula>"Moderado"</formula>
    </cfRule>
  </conditionalFormatting>
  <conditionalFormatting sqref="BK31">
    <cfRule type="cellIs" dxfId="1108" priority="1141" operator="equal">
      <formula>"Menor"</formula>
    </cfRule>
  </conditionalFormatting>
  <conditionalFormatting sqref="BK31">
    <cfRule type="cellIs" dxfId="1107" priority="1142" operator="equal">
      <formula>"Leve"</formula>
    </cfRule>
  </conditionalFormatting>
  <conditionalFormatting sqref="BM31">
    <cfRule type="cellIs" dxfId="1106" priority="1143" operator="equal">
      <formula>"Extremo"</formula>
    </cfRule>
  </conditionalFormatting>
  <conditionalFormatting sqref="BM31">
    <cfRule type="cellIs" dxfId="1105" priority="1144" operator="equal">
      <formula>"Alto"</formula>
    </cfRule>
  </conditionalFormatting>
  <conditionalFormatting sqref="BM31">
    <cfRule type="cellIs" dxfId="1104" priority="1145" operator="equal">
      <formula>"Moderado"</formula>
    </cfRule>
  </conditionalFormatting>
  <conditionalFormatting sqref="BM31">
    <cfRule type="cellIs" dxfId="1103" priority="1146" operator="equal">
      <formula>"Bajo"</formula>
    </cfRule>
  </conditionalFormatting>
  <conditionalFormatting sqref="AG31:AG34">
    <cfRule type="containsText" dxfId="1102" priority="1147" operator="containsText" text="❌">
      <formula>NOT(ISERROR(SEARCH(("❌"),(AG31))))</formula>
    </cfRule>
  </conditionalFormatting>
  <conditionalFormatting sqref="AH31">
    <cfRule type="cellIs" dxfId="1101" priority="1148" operator="equal">
      <formula>"Catastrófico"</formula>
    </cfRule>
  </conditionalFormatting>
  <conditionalFormatting sqref="AH31">
    <cfRule type="cellIs" dxfId="1100" priority="1149" operator="equal">
      <formula>"Mayor"</formula>
    </cfRule>
  </conditionalFormatting>
  <conditionalFormatting sqref="AH31">
    <cfRule type="cellIs" dxfId="1099" priority="1150" operator="equal">
      <formula>"Moderado"</formula>
    </cfRule>
  </conditionalFormatting>
  <conditionalFormatting sqref="AH31">
    <cfRule type="cellIs" dxfId="1098" priority="1151" operator="equal">
      <formula>"Menor"</formula>
    </cfRule>
  </conditionalFormatting>
  <conditionalFormatting sqref="AH31">
    <cfRule type="cellIs" dxfId="1097" priority="1152" operator="equal">
      <formula>"Leve"</formula>
    </cfRule>
  </conditionalFormatting>
  <conditionalFormatting sqref="K31">
    <cfRule type="cellIs" dxfId="1096" priority="1153" operator="equal">
      <formula>"Muy Alta"</formula>
    </cfRule>
  </conditionalFormatting>
  <conditionalFormatting sqref="K31">
    <cfRule type="cellIs" dxfId="1095" priority="1154" operator="equal">
      <formula>"Alta"</formula>
    </cfRule>
  </conditionalFormatting>
  <conditionalFormatting sqref="K31">
    <cfRule type="cellIs" dxfId="1094" priority="1155" operator="equal">
      <formula>"Media"</formula>
    </cfRule>
  </conditionalFormatting>
  <conditionalFormatting sqref="K31">
    <cfRule type="cellIs" dxfId="1093" priority="1156" operator="equal">
      <formula>"Baja"</formula>
    </cfRule>
  </conditionalFormatting>
  <conditionalFormatting sqref="K31">
    <cfRule type="cellIs" dxfId="1092" priority="1157" operator="equal">
      <formula>"Muy Baja"</formula>
    </cfRule>
  </conditionalFormatting>
  <conditionalFormatting sqref="BI31">
    <cfRule type="cellIs" dxfId="1091" priority="1158" operator="equal">
      <formula>"Catastrófico"</formula>
    </cfRule>
  </conditionalFormatting>
  <conditionalFormatting sqref="BI31">
    <cfRule type="cellIs" dxfId="1090" priority="1159" operator="equal">
      <formula>"Mayor"</formula>
    </cfRule>
  </conditionalFormatting>
  <conditionalFormatting sqref="BI31">
    <cfRule type="cellIs" dxfId="1089" priority="1160" operator="equal">
      <formula>"Moderado"</formula>
    </cfRule>
  </conditionalFormatting>
  <conditionalFormatting sqref="BI31">
    <cfRule type="cellIs" dxfId="1088" priority="1161" operator="equal">
      <formula>"Menor"</formula>
    </cfRule>
  </conditionalFormatting>
  <conditionalFormatting sqref="BI31">
    <cfRule type="cellIs" dxfId="1087" priority="1162" operator="equal">
      <formula>"Leve"</formula>
    </cfRule>
  </conditionalFormatting>
  <conditionalFormatting sqref="BM31:BM34">
    <cfRule type="cellIs" dxfId="1086" priority="1163" operator="equal">
      <formula>"Extremo"</formula>
    </cfRule>
  </conditionalFormatting>
  <conditionalFormatting sqref="BM31:BM34">
    <cfRule type="cellIs" dxfId="1085" priority="1164" operator="equal">
      <formula>"Extremo"</formula>
    </cfRule>
  </conditionalFormatting>
  <conditionalFormatting sqref="BM31:BM34">
    <cfRule type="cellIs" dxfId="1084" priority="1165" operator="equal">
      <formula>"Alta"</formula>
    </cfRule>
  </conditionalFormatting>
  <conditionalFormatting sqref="K31:K34">
    <cfRule type="cellIs" dxfId="1083" priority="1166" operator="equal">
      <formula>"Casi Seguro"</formula>
    </cfRule>
  </conditionalFormatting>
  <conditionalFormatting sqref="K31:K34">
    <cfRule type="cellIs" dxfId="1082" priority="1167" operator="equal">
      <formula>"Probable"</formula>
    </cfRule>
  </conditionalFormatting>
  <conditionalFormatting sqref="K31:K34">
    <cfRule type="cellIs" dxfId="1081" priority="1168" operator="equal">
      <formula>"Posible"</formula>
    </cfRule>
  </conditionalFormatting>
  <conditionalFormatting sqref="K31:K34">
    <cfRule type="cellIs" dxfId="1080" priority="1169" operator="equal">
      <formula>"Rara vez"</formula>
    </cfRule>
  </conditionalFormatting>
  <conditionalFormatting sqref="K31:K34">
    <cfRule type="cellIs" dxfId="1079" priority="1170" operator="equal">
      <formula>"Improbable"</formula>
    </cfRule>
  </conditionalFormatting>
  <conditionalFormatting sqref="K31:K34">
    <cfRule type="cellIs" dxfId="1078" priority="1171" operator="equal">
      <formula>"Rara vez"</formula>
    </cfRule>
  </conditionalFormatting>
  <conditionalFormatting sqref="BI31:BI34">
    <cfRule type="cellIs" dxfId="1077" priority="1172" operator="equal">
      <formula>"Casi Seguro"</formula>
    </cfRule>
  </conditionalFormatting>
  <conditionalFormatting sqref="BI31:BI34">
    <cfRule type="cellIs" dxfId="1076" priority="1173" operator="equal">
      <formula>"Probable"</formula>
    </cfRule>
  </conditionalFormatting>
  <conditionalFormatting sqref="BI31:BI34">
    <cfRule type="cellIs" dxfId="1075" priority="1174" operator="equal">
      <formula>"Posible"</formula>
    </cfRule>
  </conditionalFormatting>
  <conditionalFormatting sqref="BI31:BI34">
    <cfRule type="cellIs" dxfId="1074" priority="1175" operator="equal">
      <formula>"Improbable"</formula>
    </cfRule>
  </conditionalFormatting>
  <conditionalFormatting sqref="BI31:BI34">
    <cfRule type="cellIs" dxfId="1073" priority="1176" operator="equal">
      <formula>"Rara vez"</formula>
    </cfRule>
  </conditionalFormatting>
  <conditionalFormatting sqref="AJ31:AJ34">
    <cfRule type="cellIs" dxfId="1072" priority="1177" operator="equal">
      <formula>"Moderada"</formula>
    </cfRule>
  </conditionalFormatting>
  <conditionalFormatting sqref="AJ31:AJ34">
    <cfRule type="cellIs" dxfId="1071" priority="1178" operator="equal">
      <formula>"Alta"</formula>
    </cfRule>
  </conditionalFormatting>
  <conditionalFormatting sqref="AJ31:AJ34">
    <cfRule type="cellIs" dxfId="1070" priority="1179" operator="equal">
      <formula>"Extrema"</formula>
    </cfRule>
  </conditionalFormatting>
  <conditionalFormatting sqref="BI31">
    <cfRule type="cellIs" dxfId="1069" priority="1180" operator="equal">
      <formula>"Catastrófico"</formula>
    </cfRule>
  </conditionalFormatting>
  <conditionalFormatting sqref="BI31">
    <cfRule type="cellIs" dxfId="1068" priority="1181" operator="equal">
      <formula>"Mayor"</formula>
    </cfRule>
  </conditionalFormatting>
  <conditionalFormatting sqref="BI31">
    <cfRule type="cellIs" dxfId="1067" priority="1182" operator="equal">
      <formula>"Moderado"</formula>
    </cfRule>
  </conditionalFormatting>
  <conditionalFormatting sqref="BI31">
    <cfRule type="cellIs" dxfId="1066" priority="1183" operator="equal">
      <formula>"Menor"</formula>
    </cfRule>
  </conditionalFormatting>
  <conditionalFormatting sqref="BI31">
    <cfRule type="cellIs" dxfId="1065" priority="1184" operator="equal">
      <formula>"Leve"</formula>
    </cfRule>
  </conditionalFormatting>
  <conditionalFormatting sqref="BI31">
    <cfRule type="cellIs" dxfId="1064" priority="1185" operator="equal">
      <formula>"Casi Seguro"</formula>
    </cfRule>
  </conditionalFormatting>
  <conditionalFormatting sqref="BI31">
    <cfRule type="cellIs" dxfId="1063" priority="1186" operator="equal">
      <formula>"Probable"</formula>
    </cfRule>
  </conditionalFormatting>
  <conditionalFormatting sqref="BI31">
    <cfRule type="cellIs" dxfId="1062" priority="1187" operator="equal">
      <formula>"Posible"</formula>
    </cfRule>
  </conditionalFormatting>
  <conditionalFormatting sqref="BI31">
    <cfRule type="cellIs" dxfId="1061" priority="1188" operator="equal">
      <formula>"Improbable"</formula>
    </cfRule>
  </conditionalFormatting>
  <conditionalFormatting sqref="BI31">
    <cfRule type="cellIs" dxfId="1060" priority="1189" operator="equal">
      <formula>"Rara vez"</formula>
    </cfRule>
  </conditionalFormatting>
  <conditionalFormatting sqref="AJ40">
    <cfRule type="cellIs" dxfId="1059" priority="1190" operator="equal">
      <formula>"Extremo"</formula>
    </cfRule>
  </conditionalFormatting>
  <conditionalFormatting sqref="AJ40">
    <cfRule type="cellIs" dxfId="1058" priority="1191" operator="equal">
      <formula>"Alto"</formula>
    </cfRule>
  </conditionalFormatting>
  <conditionalFormatting sqref="AJ40">
    <cfRule type="cellIs" dxfId="1057" priority="1192" operator="equal">
      <formula>"Moderado"</formula>
    </cfRule>
  </conditionalFormatting>
  <conditionalFormatting sqref="AJ40">
    <cfRule type="cellIs" dxfId="1056" priority="1193" operator="equal">
      <formula>"Bajo"</formula>
    </cfRule>
  </conditionalFormatting>
  <conditionalFormatting sqref="BH40">
    <cfRule type="cellIs" dxfId="1055" priority="1194" operator="equal">
      <formula>"Muy Alta"</formula>
    </cfRule>
  </conditionalFormatting>
  <conditionalFormatting sqref="BH40">
    <cfRule type="cellIs" dxfId="1054" priority="1195" operator="equal">
      <formula>"Alta"</formula>
    </cfRule>
  </conditionalFormatting>
  <conditionalFormatting sqref="BH40">
    <cfRule type="cellIs" dxfId="1053" priority="1196" operator="equal">
      <formula>"Media"</formula>
    </cfRule>
  </conditionalFormatting>
  <conditionalFormatting sqref="BH40">
    <cfRule type="cellIs" dxfId="1052" priority="1197" operator="equal">
      <formula>"Baja"</formula>
    </cfRule>
  </conditionalFormatting>
  <conditionalFormatting sqref="BH40">
    <cfRule type="cellIs" dxfId="1051" priority="1198" operator="equal">
      <formula>"Muy Baja"</formula>
    </cfRule>
  </conditionalFormatting>
  <conditionalFormatting sqref="BK40">
    <cfRule type="cellIs" dxfId="1050" priority="1199" operator="equal">
      <formula>"Catastrófico"</formula>
    </cfRule>
  </conditionalFormatting>
  <conditionalFormatting sqref="BK40">
    <cfRule type="cellIs" dxfId="1049" priority="1200" operator="equal">
      <formula>"Mayor"</formula>
    </cfRule>
  </conditionalFormatting>
  <conditionalFormatting sqref="BK40">
    <cfRule type="cellIs" dxfId="1048" priority="1201" operator="equal">
      <formula>"Moderado"</formula>
    </cfRule>
  </conditionalFormatting>
  <conditionalFormatting sqref="BK40">
    <cfRule type="cellIs" dxfId="1047" priority="1202" operator="equal">
      <formula>"Menor"</formula>
    </cfRule>
  </conditionalFormatting>
  <conditionalFormatting sqref="BK40">
    <cfRule type="cellIs" dxfId="1046" priority="1203" operator="equal">
      <formula>"Leve"</formula>
    </cfRule>
  </conditionalFormatting>
  <conditionalFormatting sqref="BM40">
    <cfRule type="cellIs" dxfId="1045" priority="1204" operator="equal">
      <formula>"Extremo"</formula>
    </cfRule>
  </conditionalFormatting>
  <conditionalFormatting sqref="BM40">
    <cfRule type="cellIs" dxfId="1044" priority="1205" operator="equal">
      <formula>"Alto"</formula>
    </cfRule>
  </conditionalFormatting>
  <conditionalFormatting sqref="BM40">
    <cfRule type="cellIs" dxfId="1043" priority="1206" operator="equal">
      <formula>"Moderado"</formula>
    </cfRule>
  </conditionalFormatting>
  <conditionalFormatting sqref="BM40">
    <cfRule type="cellIs" dxfId="1042" priority="1207" operator="equal">
      <formula>"Bajo"</formula>
    </cfRule>
  </conditionalFormatting>
  <conditionalFormatting sqref="AG40:AG45">
    <cfRule type="containsText" dxfId="1041" priority="1208" operator="containsText" text="❌">
      <formula>NOT(ISERROR(SEARCH(("❌"),(AG40))))</formula>
    </cfRule>
  </conditionalFormatting>
  <conditionalFormatting sqref="AH40">
    <cfRule type="cellIs" dxfId="1040" priority="1209" operator="equal">
      <formula>"Catastrófico"</formula>
    </cfRule>
  </conditionalFormatting>
  <conditionalFormatting sqref="AH40">
    <cfRule type="cellIs" dxfId="1039" priority="1210" operator="equal">
      <formula>"Mayor"</formula>
    </cfRule>
  </conditionalFormatting>
  <conditionalFormatting sqref="AH40">
    <cfRule type="cellIs" dxfId="1038" priority="1211" operator="equal">
      <formula>"Moderado"</formula>
    </cfRule>
  </conditionalFormatting>
  <conditionalFormatting sqref="AH40">
    <cfRule type="cellIs" dxfId="1037" priority="1212" operator="equal">
      <formula>"Menor"</formula>
    </cfRule>
  </conditionalFormatting>
  <conditionalFormatting sqref="AH40">
    <cfRule type="cellIs" dxfId="1036" priority="1213" operator="equal">
      <formula>"Leve"</formula>
    </cfRule>
  </conditionalFormatting>
  <conditionalFormatting sqref="K40">
    <cfRule type="cellIs" dxfId="1035" priority="1214" operator="equal">
      <formula>"Muy Alta"</formula>
    </cfRule>
  </conditionalFormatting>
  <conditionalFormatting sqref="K40">
    <cfRule type="cellIs" dxfId="1034" priority="1215" operator="equal">
      <formula>"Alta"</formula>
    </cfRule>
  </conditionalFormatting>
  <conditionalFormatting sqref="K40">
    <cfRule type="cellIs" dxfId="1033" priority="1216" operator="equal">
      <formula>"Media"</formula>
    </cfRule>
  </conditionalFormatting>
  <conditionalFormatting sqref="K40">
    <cfRule type="cellIs" dxfId="1032" priority="1217" operator="equal">
      <formula>"Baja"</formula>
    </cfRule>
  </conditionalFormatting>
  <conditionalFormatting sqref="K40">
    <cfRule type="cellIs" dxfId="1031" priority="1218" operator="equal">
      <formula>"Muy Baja"</formula>
    </cfRule>
  </conditionalFormatting>
  <conditionalFormatting sqref="BI40">
    <cfRule type="cellIs" dxfId="1030" priority="1219" operator="equal">
      <formula>"Catastrófico"</formula>
    </cfRule>
  </conditionalFormatting>
  <conditionalFormatting sqref="BI40">
    <cfRule type="cellIs" dxfId="1029" priority="1220" operator="equal">
      <formula>"Mayor"</formula>
    </cfRule>
  </conditionalFormatting>
  <conditionalFormatting sqref="BI40">
    <cfRule type="cellIs" dxfId="1028" priority="1221" operator="equal">
      <formula>"Moderado"</formula>
    </cfRule>
  </conditionalFormatting>
  <conditionalFormatting sqref="BI40">
    <cfRule type="cellIs" dxfId="1027" priority="1222" operator="equal">
      <formula>"Menor"</formula>
    </cfRule>
  </conditionalFormatting>
  <conditionalFormatting sqref="BI40">
    <cfRule type="cellIs" dxfId="1026" priority="1223" operator="equal">
      <formula>"Leve"</formula>
    </cfRule>
  </conditionalFormatting>
  <conditionalFormatting sqref="BM40:BM45">
    <cfRule type="cellIs" dxfId="1025" priority="1224" operator="equal">
      <formula>"Extremo"</formula>
    </cfRule>
  </conditionalFormatting>
  <conditionalFormatting sqref="BM40:BM45">
    <cfRule type="cellIs" dxfId="1024" priority="1225" operator="equal">
      <formula>"Extremo"</formula>
    </cfRule>
  </conditionalFormatting>
  <conditionalFormatting sqref="BM40:BM45">
    <cfRule type="cellIs" dxfId="1023" priority="1226" operator="equal">
      <formula>"Alta"</formula>
    </cfRule>
  </conditionalFormatting>
  <conditionalFormatting sqref="K40:K45 BI40:BI45">
    <cfRule type="cellIs" dxfId="1022" priority="1227" operator="equal">
      <formula>"Casi Seguro"</formula>
    </cfRule>
  </conditionalFormatting>
  <conditionalFormatting sqref="K40:K45">
    <cfRule type="cellIs" dxfId="1021" priority="1228" operator="equal">
      <formula>"Probable"</formula>
    </cfRule>
  </conditionalFormatting>
  <conditionalFormatting sqref="K40:K45 BI40:BI45">
    <cfRule type="cellIs" dxfId="1020" priority="1229" operator="equal">
      <formula>"Posible"</formula>
    </cfRule>
  </conditionalFormatting>
  <conditionalFormatting sqref="K40:K45">
    <cfRule type="cellIs" dxfId="1019" priority="1230" operator="equal">
      <formula>"Rara vez"</formula>
    </cfRule>
  </conditionalFormatting>
  <conditionalFormatting sqref="K40:K45">
    <cfRule type="cellIs" dxfId="1018" priority="1231" operator="equal">
      <formula>"Improbable"</formula>
    </cfRule>
  </conditionalFormatting>
  <conditionalFormatting sqref="K40:K45">
    <cfRule type="cellIs" dxfId="1017" priority="1232" operator="equal">
      <formula>"Rara vez"</formula>
    </cfRule>
  </conditionalFormatting>
  <conditionalFormatting sqref="BI40:BI45">
    <cfRule type="cellIs" dxfId="1016" priority="1233" operator="equal">
      <formula>"Probable"</formula>
    </cfRule>
  </conditionalFormatting>
  <conditionalFormatting sqref="BI40:BI45">
    <cfRule type="cellIs" dxfId="1015" priority="1234" operator="equal">
      <formula>"Improbable"</formula>
    </cfRule>
  </conditionalFormatting>
  <conditionalFormatting sqref="BI40:BI45">
    <cfRule type="cellIs" dxfId="1014" priority="1235" operator="equal">
      <formula>"Rara vez"</formula>
    </cfRule>
  </conditionalFormatting>
  <conditionalFormatting sqref="AJ40:AJ45">
    <cfRule type="cellIs" dxfId="1013" priority="1236" operator="equal">
      <formula>"Moderada"</formula>
    </cfRule>
  </conditionalFormatting>
  <conditionalFormatting sqref="AJ40:AJ45">
    <cfRule type="cellIs" dxfId="1012" priority="1237" operator="equal">
      <formula>"Alta"</formula>
    </cfRule>
  </conditionalFormatting>
  <conditionalFormatting sqref="AJ40:AJ45">
    <cfRule type="cellIs" dxfId="1011" priority="1238" operator="equal">
      <formula>"Extrema"</formula>
    </cfRule>
  </conditionalFormatting>
  <conditionalFormatting sqref="BI40">
    <cfRule type="cellIs" dxfId="1010" priority="1239" operator="equal">
      <formula>"Catastrófico"</formula>
    </cfRule>
  </conditionalFormatting>
  <conditionalFormatting sqref="BI40">
    <cfRule type="cellIs" dxfId="1009" priority="1240" operator="equal">
      <formula>"Mayor"</formula>
    </cfRule>
  </conditionalFormatting>
  <conditionalFormatting sqref="BI40">
    <cfRule type="cellIs" dxfId="1008" priority="1241" operator="equal">
      <formula>"Moderado"</formula>
    </cfRule>
  </conditionalFormatting>
  <conditionalFormatting sqref="BI40">
    <cfRule type="cellIs" dxfId="1007" priority="1242" operator="equal">
      <formula>"Menor"</formula>
    </cfRule>
  </conditionalFormatting>
  <conditionalFormatting sqref="BI40">
    <cfRule type="cellIs" dxfId="1006" priority="1243" operator="equal">
      <formula>"Leve"</formula>
    </cfRule>
  </conditionalFormatting>
  <conditionalFormatting sqref="BI40">
    <cfRule type="cellIs" dxfId="1005" priority="1244" operator="equal">
      <formula>"Casi Seguro"</formula>
    </cfRule>
  </conditionalFormatting>
  <conditionalFormatting sqref="BI40">
    <cfRule type="cellIs" dxfId="1004" priority="1245" operator="equal">
      <formula>"Probable"</formula>
    </cfRule>
  </conditionalFormatting>
  <conditionalFormatting sqref="BI40">
    <cfRule type="cellIs" dxfId="1003" priority="1246" operator="equal">
      <formula>"Posible"</formula>
    </cfRule>
  </conditionalFormatting>
  <conditionalFormatting sqref="BI40">
    <cfRule type="cellIs" dxfId="1002" priority="1247" operator="equal">
      <formula>"Improbable"</formula>
    </cfRule>
  </conditionalFormatting>
  <conditionalFormatting sqref="BI40">
    <cfRule type="cellIs" dxfId="1001" priority="1248" operator="equal">
      <formula>"Rara vez"</formula>
    </cfRule>
  </conditionalFormatting>
  <conditionalFormatting sqref="AJ9 AJ12">
    <cfRule type="cellIs" dxfId="1000" priority="1249" operator="equal">
      <formula>"Extremo"</formula>
    </cfRule>
  </conditionalFormatting>
  <conditionalFormatting sqref="AJ9 AJ12">
    <cfRule type="cellIs" dxfId="999" priority="1250" operator="equal">
      <formula>"Alto"</formula>
    </cfRule>
  </conditionalFormatting>
  <conditionalFormatting sqref="AJ9 AJ12">
    <cfRule type="cellIs" dxfId="998" priority="1251" operator="equal">
      <formula>"Moderado"</formula>
    </cfRule>
  </conditionalFormatting>
  <conditionalFormatting sqref="AJ9 AJ12">
    <cfRule type="cellIs" dxfId="997" priority="1252" operator="equal">
      <formula>"Bajo"</formula>
    </cfRule>
  </conditionalFormatting>
  <conditionalFormatting sqref="AH12">
    <cfRule type="cellIs" dxfId="996" priority="1253" operator="equal">
      <formula>"Catastrófico"</formula>
    </cfRule>
  </conditionalFormatting>
  <conditionalFormatting sqref="AH12">
    <cfRule type="cellIs" dxfId="995" priority="1254" operator="equal">
      <formula>"Mayor"</formula>
    </cfRule>
  </conditionalFormatting>
  <conditionalFormatting sqref="AH12">
    <cfRule type="cellIs" dxfId="994" priority="1255" operator="equal">
      <formula>"Moderado"</formula>
    </cfRule>
  </conditionalFormatting>
  <conditionalFormatting sqref="AH12">
    <cfRule type="cellIs" dxfId="993" priority="1256" operator="equal">
      <formula>"Menor"</formula>
    </cfRule>
  </conditionalFormatting>
  <conditionalFormatting sqref="AH12">
    <cfRule type="cellIs" dxfId="992" priority="1257" operator="equal">
      <formula>"Leve"</formula>
    </cfRule>
  </conditionalFormatting>
  <conditionalFormatting sqref="K9 K12">
    <cfRule type="cellIs" dxfId="991" priority="1258" operator="equal">
      <formula>"Muy Alta"</formula>
    </cfRule>
  </conditionalFormatting>
  <conditionalFormatting sqref="K9 K12">
    <cfRule type="cellIs" dxfId="990" priority="1259" operator="equal">
      <formula>"Alta"</formula>
    </cfRule>
  </conditionalFormatting>
  <conditionalFormatting sqref="K9 K12">
    <cfRule type="cellIs" dxfId="989" priority="1260" operator="equal">
      <formula>"Media"</formula>
    </cfRule>
  </conditionalFormatting>
  <conditionalFormatting sqref="K9 K12">
    <cfRule type="cellIs" dxfId="988" priority="1261" operator="equal">
      <formula>"Baja"</formula>
    </cfRule>
  </conditionalFormatting>
  <conditionalFormatting sqref="K9 K12">
    <cfRule type="cellIs" dxfId="987" priority="1262" operator="equal">
      <formula>"Muy Baja"</formula>
    </cfRule>
  </conditionalFormatting>
  <conditionalFormatting sqref="AH9">
    <cfRule type="cellIs" dxfId="986" priority="1263" operator="equal">
      <formula>"Catastrófico"</formula>
    </cfRule>
  </conditionalFormatting>
  <conditionalFormatting sqref="AH9">
    <cfRule type="cellIs" dxfId="985" priority="1264" operator="equal">
      <formula>"Mayor"</formula>
    </cfRule>
  </conditionalFormatting>
  <conditionalFormatting sqref="AH9">
    <cfRule type="cellIs" dxfId="984" priority="1265" operator="equal">
      <formula>"Moderado"</formula>
    </cfRule>
  </conditionalFormatting>
  <conditionalFormatting sqref="AH9">
    <cfRule type="cellIs" dxfId="983" priority="1266" operator="equal">
      <formula>"Menor"</formula>
    </cfRule>
  </conditionalFormatting>
  <conditionalFormatting sqref="AH9">
    <cfRule type="cellIs" dxfId="982" priority="1267" operator="equal">
      <formula>"Leve"</formula>
    </cfRule>
  </conditionalFormatting>
  <conditionalFormatting sqref="BI46">
    <cfRule type="cellIs" dxfId="981" priority="1268" operator="equal">
      <formula>"Catastrófico"</formula>
    </cfRule>
  </conditionalFormatting>
  <conditionalFormatting sqref="BI46">
    <cfRule type="cellIs" dxfId="980" priority="1269" operator="equal">
      <formula>"Mayor"</formula>
    </cfRule>
  </conditionalFormatting>
  <conditionalFormatting sqref="BI46">
    <cfRule type="cellIs" dxfId="979" priority="1270" operator="equal">
      <formula>"Moderado"</formula>
    </cfRule>
  </conditionalFormatting>
  <conditionalFormatting sqref="BI46">
    <cfRule type="cellIs" dxfId="978" priority="1271" operator="equal">
      <formula>"Menor"</formula>
    </cfRule>
  </conditionalFormatting>
  <conditionalFormatting sqref="BI46">
    <cfRule type="cellIs" dxfId="977" priority="1272" operator="equal">
      <formula>"Leve"</formula>
    </cfRule>
  </conditionalFormatting>
  <conditionalFormatting sqref="BI46:BI50">
    <cfRule type="cellIs" dxfId="976" priority="1273" operator="equal">
      <formula>"Casi Seguro"</formula>
    </cfRule>
  </conditionalFormatting>
  <conditionalFormatting sqref="BI46:BI50">
    <cfRule type="cellIs" dxfId="975" priority="1274" operator="equal">
      <formula>"Posible"</formula>
    </cfRule>
  </conditionalFormatting>
  <conditionalFormatting sqref="BI46:BI50">
    <cfRule type="cellIs" dxfId="974" priority="1275" operator="equal">
      <formula>"Probable"</formula>
    </cfRule>
  </conditionalFormatting>
  <conditionalFormatting sqref="BI46:BI50">
    <cfRule type="cellIs" dxfId="973" priority="1276" operator="equal">
      <formula>"Improbable"</formula>
    </cfRule>
  </conditionalFormatting>
  <conditionalFormatting sqref="BI46:BI50">
    <cfRule type="cellIs" dxfId="972" priority="1277" operator="equal">
      <formula>"Rara vez"</formula>
    </cfRule>
  </conditionalFormatting>
  <conditionalFormatting sqref="AJ46">
    <cfRule type="cellIs" dxfId="971" priority="1278" operator="equal">
      <formula>"Extremo"</formula>
    </cfRule>
  </conditionalFormatting>
  <conditionalFormatting sqref="AJ46">
    <cfRule type="cellIs" dxfId="970" priority="1279" operator="equal">
      <formula>"Alto"</formula>
    </cfRule>
  </conditionalFormatting>
  <conditionalFormatting sqref="AJ46">
    <cfRule type="cellIs" dxfId="969" priority="1280" operator="equal">
      <formula>"Moderado"</formula>
    </cfRule>
  </conditionalFormatting>
  <conditionalFormatting sqref="AJ46">
    <cfRule type="cellIs" dxfId="968" priority="1281" operator="equal">
      <formula>"Bajo"</formula>
    </cfRule>
  </conditionalFormatting>
  <conditionalFormatting sqref="BH46">
    <cfRule type="cellIs" dxfId="967" priority="1282" operator="equal">
      <formula>"Muy Alta"</formula>
    </cfRule>
  </conditionalFormatting>
  <conditionalFormatting sqref="BH46">
    <cfRule type="cellIs" dxfId="966" priority="1283" operator="equal">
      <formula>"Alta"</formula>
    </cfRule>
  </conditionalFormatting>
  <conditionalFormatting sqref="BH46">
    <cfRule type="cellIs" dxfId="965" priority="1284" operator="equal">
      <formula>"Media"</formula>
    </cfRule>
  </conditionalFormatting>
  <conditionalFormatting sqref="BH46">
    <cfRule type="cellIs" dxfId="964" priority="1285" operator="equal">
      <formula>"Baja"</formula>
    </cfRule>
  </conditionalFormatting>
  <conditionalFormatting sqref="BH46">
    <cfRule type="cellIs" dxfId="963" priority="1286" operator="equal">
      <formula>"Muy Baja"</formula>
    </cfRule>
  </conditionalFormatting>
  <conditionalFormatting sqref="BK46">
    <cfRule type="cellIs" dxfId="962" priority="1287" operator="equal">
      <formula>"Catastrófico"</formula>
    </cfRule>
  </conditionalFormatting>
  <conditionalFormatting sqref="BK46">
    <cfRule type="cellIs" dxfId="961" priority="1288" operator="equal">
      <formula>"Mayor"</formula>
    </cfRule>
  </conditionalFormatting>
  <conditionalFormatting sqref="BK46">
    <cfRule type="cellIs" dxfId="960" priority="1289" operator="equal">
      <formula>"Moderado"</formula>
    </cfRule>
  </conditionalFormatting>
  <conditionalFormatting sqref="BK46">
    <cfRule type="cellIs" dxfId="959" priority="1290" operator="equal">
      <formula>"Menor"</formula>
    </cfRule>
  </conditionalFormatting>
  <conditionalFormatting sqref="BK46">
    <cfRule type="cellIs" dxfId="958" priority="1291" operator="equal">
      <formula>"Leve"</formula>
    </cfRule>
  </conditionalFormatting>
  <conditionalFormatting sqref="BM46">
    <cfRule type="cellIs" dxfId="957" priority="1292" operator="equal">
      <formula>"Extremo"</formula>
    </cfRule>
  </conditionalFormatting>
  <conditionalFormatting sqref="BM46">
    <cfRule type="cellIs" dxfId="956" priority="1293" operator="equal">
      <formula>"Alto"</formula>
    </cfRule>
  </conditionalFormatting>
  <conditionalFormatting sqref="BM46">
    <cfRule type="cellIs" dxfId="955" priority="1294" operator="equal">
      <formula>"Moderado"</formula>
    </cfRule>
  </conditionalFormatting>
  <conditionalFormatting sqref="BM46">
    <cfRule type="cellIs" dxfId="954" priority="1295" operator="equal">
      <formula>"Bajo"</formula>
    </cfRule>
  </conditionalFormatting>
  <conditionalFormatting sqref="AG46:AG50">
    <cfRule type="containsText" dxfId="953" priority="1296" operator="containsText" text="❌">
      <formula>NOT(ISERROR(SEARCH(("❌"),(AG46))))</formula>
    </cfRule>
  </conditionalFormatting>
  <conditionalFormatting sqref="AH46">
    <cfRule type="cellIs" dxfId="952" priority="1297" operator="equal">
      <formula>"Catastrófico"</formula>
    </cfRule>
  </conditionalFormatting>
  <conditionalFormatting sqref="AH46">
    <cfRule type="cellIs" dxfId="951" priority="1298" operator="equal">
      <formula>"Mayor"</formula>
    </cfRule>
  </conditionalFormatting>
  <conditionalFormatting sqref="AH46">
    <cfRule type="cellIs" dxfId="950" priority="1299" operator="equal">
      <formula>"Moderado"</formula>
    </cfRule>
  </conditionalFormatting>
  <conditionalFormatting sqref="AH46">
    <cfRule type="cellIs" dxfId="949" priority="1300" operator="equal">
      <formula>"Menor"</formula>
    </cfRule>
  </conditionalFormatting>
  <conditionalFormatting sqref="AH46">
    <cfRule type="cellIs" dxfId="948" priority="1301" operator="equal">
      <formula>"Leve"</formula>
    </cfRule>
  </conditionalFormatting>
  <conditionalFormatting sqref="K46">
    <cfRule type="cellIs" dxfId="947" priority="1302" operator="equal">
      <formula>"Muy Alta"</formula>
    </cfRule>
  </conditionalFormatting>
  <conditionalFormatting sqref="K46">
    <cfRule type="cellIs" dxfId="946" priority="1303" operator="equal">
      <formula>"Alta"</formula>
    </cfRule>
  </conditionalFormatting>
  <conditionalFormatting sqref="K46">
    <cfRule type="cellIs" dxfId="945" priority="1304" operator="equal">
      <formula>"Media"</formula>
    </cfRule>
  </conditionalFormatting>
  <conditionalFormatting sqref="K46">
    <cfRule type="cellIs" dxfId="944" priority="1305" operator="equal">
      <formula>"Baja"</formula>
    </cfRule>
  </conditionalFormatting>
  <conditionalFormatting sqref="K46">
    <cfRule type="cellIs" dxfId="943" priority="1306" operator="equal">
      <formula>"Muy Baja"</formula>
    </cfRule>
  </conditionalFormatting>
  <conditionalFormatting sqref="BI46">
    <cfRule type="cellIs" dxfId="942" priority="1307" operator="equal">
      <formula>"Catastrófico"</formula>
    </cfRule>
  </conditionalFormatting>
  <conditionalFormatting sqref="BI46">
    <cfRule type="cellIs" dxfId="941" priority="1308" operator="equal">
      <formula>"Mayor"</formula>
    </cfRule>
  </conditionalFormatting>
  <conditionalFormatting sqref="BI46">
    <cfRule type="cellIs" dxfId="940" priority="1309" operator="equal">
      <formula>"Moderado"</formula>
    </cfRule>
  </conditionalFormatting>
  <conditionalFormatting sqref="BI46">
    <cfRule type="cellIs" dxfId="939" priority="1310" operator="equal">
      <formula>"Menor"</formula>
    </cfRule>
  </conditionalFormatting>
  <conditionalFormatting sqref="BI46">
    <cfRule type="cellIs" dxfId="938" priority="1311" operator="equal">
      <formula>"Leve"</formula>
    </cfRule>
  </conditionalFormatting>
  <conditionalFormatting sqref="BM46:BM50">
    <cfRule type="cellIs" dxfId="937" priority="1312" operator="equal">
      <formula>"Extremo"</formula>
    </cfRule>
  </conditionalFormatting>
  <conditionalFormatting sqref="BM46:BM50">
    <cfRule type="cellIs" dxfId="936" priority="1313" operator="equal">
      <formula>"Extremo"</formula>
    </cfRule>
  </conditionalFormatting>
  <conditionalFormatting sqref="BM46:BM50">
    <cfRule type="cellIs" dxfId="935" priority="1314" operator="equal">
      <formula>"Alta"</formula>
    </cfRule>
  </conditionalFormatting>
  <conditionalFormatting sqref="K46:K50">
    <cfRule type="cellIs" dxfId="934" priority="1315" operator="equal">
      <formula>"Casi Seguro"</formula>
    </cfRule>
  </conditionalFormatting>
  <conditionalFormatting sqref="K46:K50">
    <cfRule type="cellIs" dxfId="933" priority="1316" operator="equal">
      <formula>"Probable"</formula>
    </cfRule>
  </conditionalFormatting>
  <conditionalFormatting sqref="K46:K50">
    <cfRule type="cellIs" dxfId="932" priority="1317" operator="equal">
      <formula>"Posible"</formula>
    </cfRule>
  </conditionalFormatting>
  <conditionalFormatting sqref="K46:K50">
    <cfRule type="cellIs" dxfId="931" priority="1318" operator="equal">
      <formula>"Rara vez"</formula>
    </cfRule>
  </conditionalFormatting>
  <conditionalFormatting sqref="K46:K50">
    <cfRule type="cellIs" dxfId="930" priority="1319" operator="equal">
      <formula>"Improbable"</formula>
    </cfRule>
  </conditionalFormatting>
  <conditionalFormatting sqref="K46:K50">
    <cfRule type="cellIs" dxfId="929" priority="1320" operator="equal">
      <formula>"Rara vez"</formula>
    </cfRule>
  </conditionalFormatting>
  <conditionalFormatting sqref="BI46:BI50">
    <cfRule type="cellIs" dxfId="928" priority="1321" operator="equal">
      <formula>"Casi Seguro"</formula>
    </cfRule>
  </conditionalFormatting>
  <conditionalFormatting sqref="BI46:BI50">
    <cfRule type="cellIs" dxfId="927" priority="1322" operator="equal">
      <formula>"Probable"</formula>
    </cfRule>
  </conditionalFormatting>
  <conditionalFormatting sqref="BI46:BI50">
    <cfRule type="cellIs" dxfId="926" priority="1323" operator="equal">
      <formula>"Posible"</formula>
    </cfRule>
  </conditionalFormatting>
  <conditionalFormatting sqref="BI46:BI50">
    <cfRule type="cellIs" dxfId="925" priority="1324" operator="equal">
      <formula>"Improbable"</formula>
    </cfRule>
  </conditionalFormatting>
  <conditionalFormatting sqref="BI46:BI50">
    <cfRule type="cellIs" dxfId="924" priority="1325" operator="equal">
      <formula>"Rara vez"</formula>
    </cfRule>
  </conditionalFormatting>
  <conditionalFormatting sqref="AJ46:AJ50">
    <cfRule type="cellIs" dxfId="923" priority="1326" operator="equal">
      <formula>"Moderada"</formula>
    </cfRule>
  </conditionalFormatting>
  <conditionalFormatting sqref="AJ46:AJ50">
    <cfRule type="cellIs" dxfId="922" priority="1327" operator="equal">
      <formula>"Alta"</formula>
    </cfRule>
  </conditionalFormatting>
  <conditionalFormatting sqref="AJ46:AJ50">
    <cfRule type="cellIs" dxfId="921" priority="1328" operator="equal">
      <formula>"Extrema"</formula>
    </cfRule>
  </conditionalFormatting>
  <conditionalFormatting sqref="K51:K53">
    <cfRule type="cellIs" dxfId="920" priority="1329" operator="equal">
      <formula>"Casi Seguro"</formula>
    </cfRule>
  </conditionalFormatting>
  <conditionalFormatting sqref="K51:K53">
    <cfRule type="cellIs" dxfId="919" priority="1330" operator="equal">
      <formula>"Probable"</formula>
    </cfRule>
  </conditionalFormatting>
  <conditionalFormatting sqref="K51:K53">
    <cfRule type="cellIs" dxfId="918" priority="1331" operator="equal">
      <formula>"Posible"</formula>
    </cfRule>
  </conditionalFormatting>
  <conditionalFormatting sqref="K51:K53">
    <cfRule type="cellIs" dxfId="917" priority="1332" operator="equal">
      <formula>"Rara vez"</formula>
    </cfRule>
  </conditionalFormatting>
  <conditionalFormatting sqref="K51:K53">
    <cfRule type="cellIs" dxfId="916" priority="1333" operator="equal">
      <formula>"Improbable"</formula>
    </cfRule>
  </conditionalFormatting>
  <conditionalFormatting sqref="K51:K53">
    <cfRule type="cellIs" dxfId="915" priority="1334" operator="equal">
      <formula>"Rara vez"</formula>
    </cfRule>
  </conditionalFormatting>
  <conditionalFormatting sqref="AH51">
    <cfRule type="cellIs" dxfId="914" priority="1335" operator="equal">
      <formula>"Catastrófico"</formula>
    </cfRule>
  </conditionalFormatting>
  <conditionalFormatting sqref="AH51">
    <cfRule type="cellIs" dxfId="913" priority="1336" operator="equal">
      <formula>"Mayor"</formula>
    </cfRule>
  </conditionalFormatting>
  <conditionalFormatting sqref="AH51">
    <cfRule type="cellIs" dxfId="912" priority="1337" operator="equal">
      <formula>"Moderado"</formula>
    </cfRule>
  </conditionalFormatting>
  <conditionalFormatting sqref="AH51">
    <cfRule type="cellIs" dxfId="911" priority="1338" operator="equal">
      <formula>"Menor"</formula>
    </cfRule>
  </conditionalFormatting>
  <conditionalFormatting sqref="AH51">
    <cfRule type="cellIs" dxfId="910" priority="1339" operator="equal">
      <formula>"Leve"</formula>
    </cfRule>
  </conditionalFormatting>
  <conditionalFormatting sqref="AJ51">
    <cfRule type="cellIs" dxfId="909" priority="1340" operator="equal">
      <formula>"Extremo"</formula>
    </cfRule>
  </conditionalFormatting>
  <conditionalFormatting sqref="AJ51">
    <cfRule type="cellIs" dxfId="908" priority="1341" operator="equal">
      <formula>"Alto"</formula>
    </cfRule>
  </conditionalFormatting>
  <conditionalFormatting sqref="AJ51">
    <cfRule type="cellIs" dxfId="907" priority="1342" operator="equal">
      <formula>"Moderado"</formula>
    </cfRule>
  </conditionalFormatting>
  <conditionalFormatting sqref="AJ51">
    <cfRule type="cellIs" dxfId="906" priority="1343" operator="equal">
      <formula>"Bajo"</formula>
    </cfRule>
  </conditionalFormatting>
  <conditionalFormatting sqref="AJ51">
    <cfRule type="cellIs" dxfId="905" priority="1344" operator="equal">
      <formula>"Moderada"</formula>
    </cfRule>
  </conditionalFormatting>
  <conditionalFormatting sqref="AJ51">
    <cfRule type="cellIs" dxfId="904" priority="1345" operator="equal">
      <formula>"Alta"</formula>
    </cfRule>
  </conditionalFormatting>
  <conditionalFormatting sqref="AJ51">
    <cfRule type="cellIs" dxfId="903" priority="1346" operator="equal">
      <formula>"Extrema"</formula>
    </cfRule>
  </conditionalFormatting>
  <conditionalFormatting sqref="AG51:AG57">
    <cfRule type="containsText" dxfId="902" priority="1347" operator="containsText" text="❌">
      <formula>NOT(ISERROR(SEARCH(("❌"),(AG51))))</formula>
    </cfRule>
  </conditionalFormatting>
  <conditionalFormatting sqref="BH51 BH54">
    <cfRule type="cellIs" dxfId="901" priority="1348" operator="equal">
      <formula>"Muy Alta"</formula>
    </cfRule>
  </conditionalFormatting>
  <conditionalFormatting sqref="BH51 BH54">
    <cfRule type="cellIs" dxfId="900" priority="1349" operator="equal">
      <formula>"Alta"</formula>
    </cfRule>
  </conditionalFormatting>
  <conditionalFormatting sqref="BH51 BH54">
    <cfRule type="cellIs" dxfId="899" priority="1350" operator="equal">
      <formula>"Media"</formula>
    </cfRule>
  </conditionalFormatting>
  <conditionalFormatting sqref="BH51 BH54">
    <cfRule type="cellIs" dxfId="898" priority="1351" operator="equal">
      <formula>"Baja"</formula>
    </cfRule>
  </conditionalFormatting>
  <conditionalFormatting sqref="BH51 BH54">
    <cfRule type="cellIs" dxfId="897" priority="1352" operator="equal">
      <formula>"Muy Baja"</formula>
    </cfRule>
  </conditionalFormatting>
  <conditionalFormatting sqref="BK51 BK54">
    <cfRule type="cellIs" dxfId="896" priority="1353" operator="equal">
      <formula>"Catastrófico"</formula>
    </cfRule>
  </conditionalFormatting>
  <conditionalFormatting sqref="BK51 BK54">
    <cfRule type="cellIs" dxfId="895" priority="1354" operator="equal">
      <formula>"Mayor"</formula>
    </cfRule>
  </conditionalFormatting>
  <conditionalFormatting sqref="BK51 BK54">
    <cfRule type="cellIs" dxfId="894" priority="1355" operator="equal">
      <formula>"Moderado"</formula>
    </cfRule>
  </conditionalFormatting>
  <conditionalFormatting sqref="BK51 BK54">
    <cfRule type="cellIs" dxfId="893" priority="1356" operator="equal">
      <formula>"Menor"</formula>
    </cfRule>
  </conditionalFormatting>
  <conditionalFormatting sqref="BK51 BK54">
    <cfRule type="cellIs" dxfId="892" priority="1357" operator="equal">
      <formula>"Leve"</formula>
    </cfRule>
  </conditionalFormatting>
  <conditionalFormatting sqref="BM51 BM54">
    <cfRule type="cellIs" dxfId="891" priority="1358" operator="equal">
      <formula>"Extremo"</formula>
    </cfRule>
  </conditionalFormatting>
  <conditionalFormatting sqref="BM51 BM54">
    <cfRule type="cellIs" dxfId="890" priority="1359" operator="equal">
      <formula>"Alto"</formula>
    </cfRule>
  </conditionalFormatting>
  <conditionalFormatting sqref="BM51 BM54">
    <cfRule type="cellIs" dxfId="889" priority="1360" operator="equal">
      <formula>"Moderado"</formula>
    </cfRule>
  </conditionalFormatting>
  <conditionalFormatting sqref="BM51 BM54">
    <cfRule type="cellIs" dxfId="888" priority="1361" operator="equal">
      <formula>"Bajo"</formula>
    </cfRule>
  </conditionalFormatting>
  <conditionalFormatting sqref="BM51:BM54">
    <cfRule type="cellIs" dxfId="887" priority="1362" operator="equal">
      <formula>"Extremo"</formula>
    </cfRule>
  </conditionalFormatting>
  <conditionalFormatting sqref="BM51:BM54">
    <cfRule type="cellIs" dxfId="886" priority="1363" operator="equal">
      <formula>"Extremo"</formula>
    </cfRule>
  </conditionalFormatting>
  <conditionalFormatting sqref="BM51:BM54">
    <cfRule type="cellIs" dxfId="885" priority="1364" operator="equal">
      <formula>"Alta"</formula>
    </cfRule>
  </conditionalFormatting>
  <conditionalFormatting sqref="BI74">
    <cfRule type="cellIs" dxfId="884" priority="1365" operator="equal">
      <formula>"Catastrófico"</formula>
    </cfRule>
  </conditionalFormatting>
  <conditionalFormatting sqref="BI74">
    <cfRule type="cellIs" dxfId="883" priority="1366" operator="equal">
      <formula>"Mayor"</formula>
    </cfRule>
  </conditionalFormatting>
  <conditionalFormatting sqref="BI74">
    <cfRule type="cellIs" dxfId="882" priority="1367" operator="equal">
      <formula>"Moderado"</formula>
    </cfRule>
  </conditionalFormatting>
  <conditionalFormatting sqref="BI74">
    <cfRule type="cellIs" dxfId="881" priority="1368" operator="equal">
      <formula>"Menor"</formula>
    </cfRule>
  </conditionalFormatting>
  <conditionalFormatting sqref="BI74">
    <cfRule type="cellIs" dxfId="880" priority="1369" operator="equal">
      <formula>"Leve"</formula>
    </cfRule>
  </conditionalFormatting>
  <conditionalFormatting sqref="BI74:BI76">
    <cfRule type="cellIs" dxfId="879" priority="1370" operator="equal">
      <formula>"Casi Seguro"</formula>
    </cfRule>
  </conditionalFormatting>
  <conditionalFormatting sqref="BI74:BI76">
    <cfRule type="cellIs" dxfId="878" priority="1371" operator="equal">
      <formula>"Probable"</formula>
    </cfRule>
  </conditionalFormatting>
  <conditionalFormatting sqref="BI74:BI76">
    <cfRule type="cellIs" dxfId="877" priority="1372" operator="equal">
      <formula>"Posible"</formula>
    </cfRule>
  </conditionalFormatting>
  <conditionalFormatting sqref="BI74:BI76">
    <cfRule type="cellIs" dxfId="876" priority="1373" operator="equal">
      <formula>"Improbable"</formula>
    </cfRule>
  </conditionalFormatting>
  <conditionalFormatting sqref="BI74:BI76">
    <cfRule type="cellIs" dxfId="875" priority="1374" operator="equal">
      <formula>"Rara vez"</formula>
    </cfRule>
  </conditionalFormatting>
  <conditionalFormatting sqref="BI74">
    <cfRule type="cellIs" dxfId="874" priority="1375" operator="equal">
      <formula>"Catastrófico"</formula>
    </cfRule>
  </conditionalFormatting>
  <conditionalFormatting sqref="BI74">
    <cfRule type="cellIs" dxfId="873" priority="1376" operator="equal">
      <formula>"Mayor"</formula>
    </cfRule>
  </conditionalFormatting>
  <conditionalFormatting sqref="BI74">
    <cfRule type="cellIs" dxfId="872" priority="1377" operator="equal">
      <formula>"Moderado"</formula>
    </cfRule>
  </conditionalFormatting>
  <conditionalFormatting sqref="BI74">
    <cfRule type="cellIs" dxfId="871" priority="1378" operator="equal">
      <formula>"Menor"</formula>
    </cfRule>
  </conditionalFormatting>
  <conditionalFormatting sqref="BI74">
    <cfRule type="cellIs" dxfId="870" priority="1379" operator="equal">
      <formula>"Leve"</formula>
    </cfRule>
  </conditionalFormatting>
  <conditionalFormatting sqref="BI74:BI76">
    <cfRule type="cellIs" dxfId="869" priority="1380" operator="equal">
      <formula>"Casi Seguro"</formula>
    </cfRule>
  </conditionalFormatting>
  <conditionalFormatting sqref="BI74:BI76">
    <cfRule type="cellIs" dxfId="868" priority="1381" operator="equal">
      <formula>"Probable"</formula>
    </cfRule>
  </conditionalFormatting>
  <conditionalFormatting sqref="BI74:BI76">
    <cfRule type="cellIs" dxfId="867" priority="1382" operator="equal">
      <formula>"Posible"</formula>
    </cfRule>
  </conditionalFormatting>
  <conditionalFormatting sqref="BI74:BI76">
    <cfRule type="cellIs" dxfId="866" priority="1383" operator="equal">
      <formula>"Improbable"</formula>
    </cfRule>
  </conditionalFormatting>
  <conditionalFormatting sqref="BI74:BI76">
    <cfRule type="cellIs" dxfId="865" priority="1384" operator="equal">
      <formula>"Rara vez"</formula>
    </cfRule>
  </conditionalFormatting>
  <conditionalFormatting sqref="AJ74">
    <cfRule type="cellIs" dxfId="864" priority="1385" operator="equal">
      <formula>"Extremo"</formula>
    </cfRule>
  </conditionalFormatting>
  <conditionalFormatting sqref="AJ74">
    <cfRule type="cellIs" dxfId="863" priority="1386" operator="equal">
      <formula>"Alto"</formula>
    </cfRule>
  </conditionalFormatting>
  <conditionalFormatting sqref="AJ74">
    <cfRule type="cellIs" dxfId="862" priority="1387" operator="equal">
      <formula>"Moderado"</formula>
    </cfRule>
  </conditionalFormatting>
  <conditionalFormatting sqref="AJ74">
    <cfRule type="cellIs" dxfId="861" priority="1388" operator="equal">
      <formula>"Bajo"</formula>
    </cfRule>
  </conditionalFormatting>
  <conditionalFormatting sqref="BH74">
    <cfRule type="cellIs" dxfId="860" priority="1389" operator="equal">
      <formula>"Muy Alta"</formula>
    </cfRule>
  </conditionalFormatting>
  <conditionalFormatting sqref="BH74">
    <cfRule type="cellIs" dxfId="859" priority="1390" operator="equal">
      <formula>"Alta"</formula>
    </cfRule>
  </conditionalFormatting>
  <conditionalFormatting sqref="BH74">
    <cfRule type="cellIs" dxfId="858" priority="1391" operator="equal">
      <formula>"Media"</formula>
    </cfRule>
  </conditionalFormatting>
  <conditionalFormatting sqref="BH74">
    <cfRule type="cellIs" dxfId="857" priority="1392" operator="equal">
      <formula>"Baja"</formula>
    </cfRule>
  </conditionalFormatting>
  <conditionalFormatting sqref="BH74">
    <cfRule type="cellIs" dxfId="856" priority="1393" operator="equal">
      <formula>"Muy Baja"</formula>
    </cfRule>
  </conditionalFormatting>
  <conditionalFormatting sqref="BK74">
    <cfRule type="cellIs" dxfId="855" priority="1394" operator="equal">
      <formula>"Catastrófico"</formula>
    </cfRule>
  </conditionalFormatting>
  <conditionalFormatting sqref="BK74">
    <cfRule type="cellIs" dxfId="854" priority="1395" operator="equal">
      <formula>"Mayor"</formula>
    </cfRule>
  </conditionalFormatting>
  <conditionalFormatting sqref="BK74">
    <cfRule type="cellIs" dxfId="853" priority="1396" operator="equal">
      <formula>"Moderado"</formula>
    </cfRule>
  </conditionalFormatting>
  <conditionalFormatting sqref="BK74">
    <cfRule type="cellIs" dxfId="852" priority="1397" operator="equal">
      <formula>"Menor"</formula>
    </cfRule>
  </conditionalFormatting>
  <conditionalFormatting sqref="BK74">
    <cfRule type="cellIs" dxfId="851" priority="1398" operator="equal">
      <formula>"Leve"</formula>
    </cfRule>
  </conditionalFormatting>
  <conditionalFormatting sqref="AG74:AG76">
    <cfRule type="containsText" dxfId="850" priority="1399" operator="containsText" text="❌">
      <formula>NOT(ISERROR(SEARCH(("❌"),(AG74))))</formula>
    </cfRule>
  </conditionalFormatting>
  <conditionalFormatting sqref="AH74">
    <cfRule type="cellIs" dxfId="849" priority="1400" operator="equal">
      <formula>"Catastrófico"</formula>
    </cfRule>
  </conditionalFormatting>
  <conditionalFormatting sqref="AH74">
    <cfRule type="cellIs" dxfId="848" priority="1401" operator="equal">
      <formula>"Mayor"</formula>
    </cfRule>
  </conditionalFormatting>
  <conditionalFormatting sqref="AH74">
    <cfRule type="cellIs" dxfId="847" priority="1402" operator="equal">
      <formula>"Moderado"</formula>
    </cfRule>
  </conditionalFormatting>
  <conditionalFormatting sqref="AH74">
    <cfRule type="cellIs" dxfId="846" priority="1403" operator="equal">
      <formula>"Menor"</formula>
    </cfRule>
  </conditionalFormatting>
  <conditionalFormatting sqref="AH74">
    <cfRule type="cellIs" dxfId="845" priority="1404" operator="equal">
      <formula>"Leve"</formula>
    </cfRule>
  </conditionalFormatting>
  <conditionalFormatting sqref="K74">
    <cfRule type="cellIs" dxfId="844" priority="1405" operator="equal">
      <formula>"Muy Alta"</formula>
    </cfRule>
  </conditionalFormatting>
  <conditionalFormatting sqref="K74">
    <cfRule type="cellIs" dxfId="843" priority="1406" operator="equal">
      <formula>"Alta"</formula>
    </cfRule>
  </conditionalFormatting>
  <conditionalFormatting sqref="K74">
    <cfRule type="cellIs" dxfId="842" priority="1407" operator="equal">
      <formula>"Media"</formula>
    </cfRule>
  </conditionalFormatting>
  <conditionalFormatting sqref="K74">
    <cfRule type="cellIs" dxfId="841" priority="1408" operator="equal">
      <formula>"Baja"</formula>
    </cfRule>
  </conditionalFormatting>
  <conditionalFormatting sqref="K74">
    <cfRule type="cellIs" dxfId="840" priority="1409" operator="equal">
      <formula>"Muy Baja"</formula>
    </cfRule>
  </conditionalFormatting>
  <conditionalFormatting sqref="BI74">
    <cfRule type="cellIs" dxfId="839" priority="1410" operator="equal">
      <formula>"Catastrófico"</formula>
    </cfRule>
  </conditionalFormatting>
  <conditionalFormatting sqref="BI74">
    <cfRule type="cellIs" dxfId="838" priority="1411" operator="equal">
      <formula>"Mayor"</formula>
    </cfRule>
  </conditionalFormatting>
  <conditionalFormatting sqref="BI74">
    <cfRule type="cellIs" dxfId="837" priority="1412" operator="equal">
      <formula>"Moderado"</formula>
    </cfRule>
  </conditionalFormatting>
  <conditionalFormatting sqref="BI74">
    <cfRule type="cellIs" dxfId="836" priority="1413" operator="equal">
      <formula>"Menor"</formula>
    </cfRule>
  </conditionalFormatting>
  <conditionalFormatting sqref="BI74">
    <cfRule type="cellIs" dxfId="835" priority="1414" operator="equal">
      <formula>"Leve"</formula>
    </cfRule>
  </conditionalFormatting>
  <conditionalFormatting sqref="K74:K76">
    <cfRule type="cellIs" dxfId="834" priority="1415" operator="equal">
      <formula>"Casi Seguro"</formula>
    </cfRule>
  </conditionalFormatting>
  <conditionalFormatting sqref="K74:K76">
    <cfRule type="cellIs" dxfId="833" priority="1416" operator="equal">
      <formula>"Probable"</formula>
    </cfRule>
  </conditionalFormatting>
  <conditionalFormatting sqref="K74:K76">
    <cfRule type="cellIs" dxfId="832" priority="1417" operator="equal">
      <formula>"Posible"</formula>
    </cfRule>
  </conditionalFormatting>
  <conditionalFormatting sqref="K74:K76">
    <cfRule type="cellIs" dxfId="831" priority="1418" operator="equal">
      <formula>"Rara vez"</formula>
    </cfRule>
  </conditionalFormatting>
  <conditionalFormatting sqref="K74:K76">
    <cfRule type="cellIs" dxfId="830" priority="1419" operator="equal">
      <formula>"Improbable"</formula>
    </cfRule>
  </conditionalFormatting>
  <conditionalFormatting sqref="K74:K76">
    <cfRule type="cellIs" dxfId="829" priority="1420" operator="equal">
      <formula>"Rara vez"</formula>
    </cfRule>
  </conditionalFormatting>
  <conditionalFormatting sqref="BI74:BI76">
    <cfRule type="cellIs" dxfId="828" priority="1421" operator="equal">
      <formula>"Casi Seguro"</formula>
    </cfRule>
  </conditionalFormatting>
  <conditionalFormatting sqref="BI74:BI76">
    <cfRule type="cellIs" dxfId="827" priority="1422" operator="equal">
      <formula>"Probable"</formula>
    </cfRule>
  </conditionalFormatting>
  <conditionalFormatting sqref="BI74:BI76">
    <cfRule type="cellIs" dxfId="826" priority="1423" operator="equal">
      <formula>"Posible"</formula>
    </cfRule>
  </conditionalFormatting>
  <conditionalFormatting sqref="BI74:BI76">
    <cfRule type="cellIs" dxfId="825" priority="1424" operator="equal">
      <formula>"Improbable"</formula>
    </cfRule>
  </conditionalFormatting>
  <conditionalFormatting sqref="BI74:BI76">
    <cfRule type="cellIs" dxfId="824" priority="1425" operator="equal">
      <formula>"Rara vez"</formula>
    </cfRule>
  </conditionalFormatting>
  <conditionalFormatting sqref="AJ74:AJ76">
    <cfRule type="cellIs" dxfId="823" priority="1426" operator="equal">
      <formula>"Moderada"</formula>
    </cfRule>
  </conditionalFormatting>
  <conditionalFormatting sqref="AJ74:AJ76">
    <cfRule type="cellIs" dxfId="822" priority="1427" operator="equal">
      <formula>"Alta"</formula>
    </cfRule>
  </conditionalFormatting>
  <conditionalFormatting sqref="AJ74:AJ76">
    <cfRule type="cellIs" dxfId="821" priority="1428" operator="equal">
      <formula>"Extrema"</formula>
    </cfRule>
  </conditionalFormatting>
  <conditionalFormatting sqref="AJ74">
    <cfRule type="cellIs" dxfId="820" priority="1429" operator="equal">
      <formula>"Extremo"</formula>
    </cfRule>
  </conditionalFormatting>
  <conditionalFormatting sqref="AJ74">
    <cfRule type="cellIs" dxfId="819" priority="1430" operator="equal">
      <formula>"Alto"</formula>
    </cfRule>
  </conditionalFormatting>
  <conditionalFormatting sqref="AJ74">
    <cfRule type="cellIs" dxfId="818" priority="1431" operator="equal">
      <formula>"Moderado"</formula>
    </cfRule>
  </conditionalFormatting>
  <conditionalFormatting sqref="AJ74">
    <cfRule type="cellIs" dxfId="817" priority="1432" operator="equal">
      <formula>"Bajo"</formula>
    </cfRule>
  </conditionalFormatting>
  <conditionalFormatting sqref="BH74">
    <cfRule type="cellIs" dxfId="816" priority="1433" operator="equal">
      <formula>"Muy Alta"</formula>
    </cfRule>
  </conditionalFormatting>
  <conditionalFormatting sqref="BH74">
    <cfRule type="cellIs" dxfId="815" priority="1434" operator="equal">
      <formula>"Alta"</formula>
    </cfRule>
  </conditionalFormatting>
  <conditionalFormatting sqref="BH74">
    <cfRule type="cellIs" dxfId="814" priority="1435" operator="equal">
      <formula>"Media"</formula>
    </cfRule>
  </conditionalFormatting>
  <conditionalFormatting sqref="BH74">
    <cfRule type="cellIs" dxfId="813" priority="1436" operator="equal">
      <formula>"Baja"</formula>
    </cfRule>
  </conditionalFormatting>
  <conditionalFormatting sqref="BH74">
    <cfRule type="cellIs" dxfId="812" priority="1437" operator="equal">
      <formula>"Muy Baja"</formula>
    </cfRule>
  </conditionalFormatting>
  <conditionalFormatting sqref="BK74">
    <cfRule type="cellIs" dxfId="811" priority="1438" operator="equal">
      <formula>"Catastrófico"</formula>
    </cfRule>
  </conditionalFormatting>
  <conditionalFormatting sqref="BK74">
    <cfRule type="cellIs" dxfId="810" priority="1439" operator="equal">
      <formula>"Mayor"</formula>
    </cfRule>
  </conditionalFormatting>
  <conditionalFormatting sqref="BK74">
    <cfRule type="cellIs" dxfId="809" priority="1440" operator="equal">
      <formula>"Moderado"</formula>
    </cfRule>
  </conditionalFormatting>
  <conditionalFormatting sqref="BK74">
    <cfRule type="cellIs" dxfId="808" priority="1441" operator="equal">
      <formula>"Menor"</formula>
    </cfRule>
  </conditionalFormatting>
  <conditionalFormatting sqref="BK74">
    <cfRule type="cellIs" dxfId="807" priority="1442" operator="equal">
      <formula>"Leve"</formula>
    </cfRule>
  </conditionalFormatting>
  <conditionalFormatting sqref="AG74:AG76">
    <cfRule type="containsText" dxfId="806" priority="1443" operator="containsText" text="❌">
      <formula>NOT(ISERROR(SEARCH(("❌"),(AG74))))</formula>
    </cfRule>
  </conditionalFormatting>
  <conditionalFormatting sqref="AH74">
    <cfRule type="cellIs" dxfId="805" priority="1444" operator="equal">
      <formula>"Catastrófico"</formula>
    </cfRule>
  </conditionalFormatting>
  <conditionalFormatting sqref="AH74">
    <cfRule type="cellIs" dxfId="804" priority="1445" operator="equal">
      <formula>"Mayor"</formula>
    </cfRule>
  </conditionalFormatting>
  <conditionalFormatting sqref="AH74">
    <cfRule type="cellIs" dxfId="803" priority="1446" operator="equal">
      <formula>"Moderado"</formula>
    </cfRule>
  </conditionalFormatting>
  <conditionalFormatting sqref="AH74">
    <cfRule type="cellIs" dxfId="802" priority="1447" operator="equal">
      <formula>"Menor"</formula>
    </cfRule>
  </conditionalFormatting>
  <conditionalFormatting sqref="AH74">
    <cfRule type="cellIs" dxfId="801" priority="1448" operator="equal">
      <formula>"Leve"</formula>
    </cfRule>
  </conditionalFormatting>
  <conditionalFormatting sqref="K74">
    <cfRule type="cellIs" dxfId="800" priority="1449" operator="equal">
      <formula>"Muy Alta"</formula>
    </cfRule>
  </conditionalFormatting>
  <conditionalFormatting sqref="K74">
    <cfRule type="cellIs" dxfId="799" priority="1450" operator="equal">
      <formula>"Alta"</formula>
    </cfRule>
  </conditionalFormatting>
  <conditionalFormatting sqref="K74">
    <cfRule type="cellIs" dxfId="798" priority="1451" operator="equal">
      <formula>"Media"</formula>
    </cfRule>
  </conditionalFormatting>
  <conditionalFormatting sqref="K74">
    <cfRule type="cellIs" dxfId="797" priority="1452" operator="equal">
      <formula>"Baja"</formula>
    </cfRule>
  </conditionalFormatting>
  <conditionalFormatting sqref="K74">
    <cfRule type="cellIs" dxfId="796" priority="1453" operator="equal">
      <formula>"Muy Baja"</formula>
    </cfRule>
  </conditionalFormatting>
  <conditionalFormatting sqref="BI74">
    <cfRule type="cellIs" dxfId="795" priority="1454" operator="equal">
      <formula>"Catastrófico"</formula>
    </cfRule>
  </conditionalFormatting>
  <conditionalFormatting sqref="BI74">
    <cfRule type="cellIs" dxfId="794" priority="1455" operator="equal">
      <formula>"Mayor"</formula>
    </cfRule>
  </conditionalFormatting>
  <conditionalFormatting sqref="BI74">
    <cfRule type="cellIs" dxfId="793" priority="1456" operator="equal">
      <formula>"Moderado"</formula>
    </cfRule>
  </conditionalFormatting>
  <conditionalFormatting sqref="BI74">
    <cfRule type="cellIs" dxfId="792" priority="1457" operator="equal">
      <formula>"Menor"</formula>
    </cfRule>
  </conditionalFormatting>
  <conditionalFormatting sqref="BI74">
    <cfRule type="cellIs" dxfId="791" priority="1458" operator="equal">
      <formula>"Leve"</formula>
    </cfRule>
  </conditionalFormatting>
  <conditionalFormatting sqref="K74:K76">
    <cfRule type="cellIs" dxfId="790" priority="1459" operator="equal">
      <formula>"Casi Seguro"</formula>
    </cfRule>
  </conditionalFormatting>
  <conditionalFormatting sqref="K74:K76">
    <cfRule type="cellIs" dxfId="789" priority="1460" operator="equal">
      <formula>"Probable"</formula>
    </cfRule>
  </conditionalFormatting>
  <conditionalFormatting sqref="K74:K76">
    <cfRule type="cellIs" dxfId="788" priority="1461" operator="equal">
      <formula>"Posible"</formula>
    </cfRule>
  </conditionalFormatting>
  <conditionalFormatting sqref="K74:K76">
    <cfRule type="cellIs" dxfId="787" priority="1462" operator="equal">
      <formula>"Rara vez"</formula>
    </cfRule>
  </conditionalFormatting>
  <conditionalFormatting sqref="K74:K76">
    <cfRule type="cellIs" dxfId="786" priority="1463" operator="equal">
      <formula>"Improbable"</formula>
    </cfRule>
  </conditionalFormatting>
  <conditionalFormatting sqref="K74:K76">
    <cfRule type="cellIs" dxfId="785" priority="1464" operator="equal">
      <formula>"Rara vez"</formula>
    </cfRule>
  </conditionalFormatting>
  <conditionalFormatting sqref="BI74:BI76">
    <cfRule type="cellIs" dxfId="784" priority="1465" operator="equal">
      <formula>"Casi Seguro"</formula>
    </cfRule>
  </conditionalFormatting>
  <conditionalFormatting sqref="BI74:BI76">
    <cfRule type="cellIs" dxfId="783" priority="1466" operator="equal">
      <formula>"Probable"</formula>
    </cfRule>
  </conditionalFormatting>
  <conditionalFormatting sqref="BI74:BI76">
    <cfRule type="cellIs" dxfId="782" priority="1467" operator="equal">
      <formula>"Posible"</formula>
    </cfRule>
  </conditionalFormatting>
  <conditionalFormatting sqref="BI74:BI76">
    <cfRule type="cellIs" dxfId="781" priority="1468" operator="equal">
      <formula>"Improbable"</formula>
    </cfRule>
  </conditionalFormatting>
  <conditionalFormatting sqref="BI74:BI76">
    <cfRule type="cellIs" dxfId="780" priority="1469" operator="equal">
      <formula>"Rara vez"</formula>
    </cfRule>
  </conditionalFormatting>
  <conditionalFormatting sqref="AJ74:AJ76">
    <cfRule type="cellIs" dxfId="779" priority="1470" operator="equal">
      <formula>"Moderada"</formula>
    </cfRule>
  </conditionalFormatting>
  <conditionalFormatting sqref="AJ74:AJ76">
    <cfRule type="cellIs" dxfId="778" priority="1471" operator="equal">
      <formula>"Alta"</formula>
    </cfRule>
  </conditionalFormatting>
  <conditionalFormatting sqref="AJ74:AJ76">
    <cfRule type="cellIs" dxfId="777" priority="1472" operator="equal">
      <formula>"Extrema"</formula>
    </cfRule>
  </conditionalFormatting>
  <conditionalFormatting sqref="BH74">
    <cfRule type="cellIs" dxfId="776" priority="1473" operator="equal">
      <formula>"Muy Alta"</formula>
    </cfRule>
  </conditionalFormatting>
  <conditionalFormatting sqref="BH74">
    <cfRule type="cellIs" dxfId="775" priority="1474" operator="equal">
      <formula>"Alta"</formula>
    </cfRule>
  </conditionalFormatting>
  <conditionalFormatting sqref="BH74">
    <cfRule type="cellIs" dxfId="774" priority="1475" operator="equal">
      <formula>"Media"</formula>
    </cfRule>
  </conditionalFormatting>
  <conditionalFormatting sqref="BH74">
    <cfRule type="cellIs" dxfId="773" priority="1476" operator="equal">
      <formula>"Baja"</formula>
    </cfRule>
  </conditionalFormatting>
  <conditionalFormatting sqref="BH74">
    <cfRule type="cellIs" dxfId="772" priority="1477" operator="equal">
      <formula>"Muy Baja"</formula>
    </cfRule>
  </conditionalFormatting>
  <conditionalFormatting sqref="BK74">
    <cfRule type="cellIs" dxfId="771" priority="1478" operator="equal">
      <formula>"Catastrófico"</formula>
    </cfRule>
  </conditionalFormatting>
  <conditionalFormatting sqref="BK74">
    <cfRule type="cellIs" dxfId="770" priority="1479" operator="equal">
      <formula>"Mayor"</formula>
    </cfRule>
  </conditionalFormatting>
  <conditionalFormatting sqref="BK74">
    <cfRule type="cellIs" dxfId="769" priority="1480" operator="equal">
      <formula>"Moderado"</formula>
    </cfRule>
  </conditionalFormatting>
  <conditionalFormatting sqref="BK74">
    <cfRule type="cellIs" dxfId="768" priority="1481" operator="equal">
      <formula>"Menor"</formula>
    </cfRule>
  </conditionalFormatting>
  <conditionalFormatting sqref="BK74">
    <cfRule type="cellIs" dxfId="767" priority="1482" operator="equal">
      <formula>"Leve"</formula>
    </cfRule>
  </conditionalFormatting>
  <conditionalFormatting sqref="BI74">
    <cfRule type="cellIs" dxfId="766" priority="1483" operator="equal">
      <formula>"Catastrófico"</formula>
    </cfRule>
  </conditionalFormatting>
  <conditionalFormatting sqref="BI74">
    <cfRule type="cellIs" dxfId="765" priority="1484" operator="equal">
      <formula>"Mayor"</formula>
    </cfRule>
  </conditionalFormatting>
  <conditionalFormatting sqref="BI74">
    <cfRule type="cellIs" dxfId="764" priority="1485" operator="equal">
      <formula>"Moderado"</formula>
    </cfRule>
  </conditionalFormatting>
  <conditionalFormatting sqref="BI74">
    <cfRule type="cellIs" dxfId="763" priority="1486" operator="equal">
      <formula>"Menor"</formula>
    </cfRule>
  </conditionalFormatting>
  <conditionalFormatting sqref="BI74">
    <cfRule type="cellIs" dxfId="762" priority="1487" operator="equal">
      <formula>"Leve"</formula>
    </cfRule>
  </conditionalFormatting>
  <conditionalFormatting sqref="BI74:BI76">
    <cfRule type="cellIs" dxfId="761" priority="1488" operator="equal">
      <formula>"Casi Seguro"</formula>
    </cfRule>
  </conditionalFormatting>
  <conditionalFormatting sqref="BI74:BI76">
    <cfRule type="cellIs" dxfId="760" priority="1489" operator="equal">
      <formula>"Probable"</formula>
    </cfRule>
  </conditionalFormatting>
  <conditionalFormatting sqref="BI74:BI76">
    <cfRule type="cellIs" dxfId="759" priority="1490" operator="equal">
      <formula>"Posible"</formula>
    </cfRule>
  </conditionalFormatting>
  <conditionalFormatting sqref="BI74:BI76">
    <cfRule type="cellIs" dxfId="758" priority="1491" operator="equal">
      <formula>"Improbable"</formula>
    </cfRule>
  </conditionalFormatting>
  <conditionalFormatting sqref="BI74:BI76">
    <cfRule type="cellIs" dxfId="757" priority="1492" operator="equal">
      <formula>"Rara vez"</formula>
    </cfRule>
  </conditionalFormatting>
  <conditionalFormatting sqref="BH74">
    <cfRule type="cellIs" dxfId="756" priority="1493" operator="equal">
      <formula>"Muy Alta"</formula>
    </cfRule>
  </conditionalFormatting>
  <conditionalFormatting sqref="BH74">
    <cfRule type="cellIs" dxfId="755" priority="1494" operator="equal">
      <formula>"Alta"</formula>
    </cfRule>
  </conditionalFormatting>
  <conditionalFormatting sqref="BH74">
    <cfRule type="cellIs" dxfId="754" priority="1495" operator="equal">
      <formula>"Media"</formula>
    </cfRule>
  </conditionalFormatting>
  <conditionalFormatting sqref="BH74">
    <cfRule type="cellIs" dxfId="753" priority="1496" operator="equal">
      <formula>"Baja"</formula>
    </cfRule>
  </conditionalFormatting>
  <conditionalFormatting sqref="BH74">
    <cfRule type="cellIs" dxfId="752" priority="1497" operator="equal">
      <formula>"Muy Baja"</formula>
    </cfRule>
  </conditionalFormatting>
  <conditionalFormatting sqref="BK74">
    <cfRule type="cellIs" dxfId="751" priority="1498" operator="equal">
      <formula>"Catastrófico"</formula>
    </cfRule>
  </conditionalFormatting>
  <conditionalFormatting sqref="BK74">
    <cfRule type="cellIs" dxfId="750" priority="1499" operator="equal">
      <formula>"Mayor"</formula>
    </cfRule>
  </conditionalFormatting>
  <conditionalFormatting sqref="BK74">
    <cfRule type="cellIs" dxfId="749" priority="1500" operator="equal">
      <formula>"Moderado"</formula>
    </cfRule>
  </conditionalFormatting>
  <conditionalFormatting sqref="BK74">
    <cfRule type="cellIs" dxfId="748" priority="1501" operator="equal">
      <formula>"Menor"</formula>
    </cfRule>
  </conditionalFormatting>
  <conditionalFormatting sqref="BK74">
    <cfRule type="cellIs" dxfId="747" priority="1502" operator="equal">
      <formula>"Leve"</formula>
    </cfRule>
  </conditionalFormatting>
  <conditionalFormatting sqref="K74">
    <cfRule type="cellIs" dxfId="746" priority="1503" operator="equal">
      <formula>"Muy Alta"</formula>
    </cfRule>
  </conditionalFormatting>
  <conditionalFormatting sqref="K74">
    <cfRule type="cellIs" dxfId="745" priority="1504" operator="equal">
      <formula>"Alta"</formula>
    </cfRule>
  </conditionalFormatting>
  <conditionalFormatting sqref="K74">
    <cfRule type="cellIs" dxfId="744" priority="1505" operator="equal">
      <formula>"Media"</formula>
    </cfRule>
  </conditionalFormatting>
  <conditionalFormatting sqref="K74">
    <cfRule type="cellIs" dxfId="743" priority="1506" operator="equal">
      <formula>"Baja"</formula>
    </cfRule>
  </conditionalFormatting>
  <conditionalFormatting sqref="K74">
    <cfRule type="cellIs" dxfId="742" priority="1507" operator="equal">
      <formula>"Muy Baja"</formula>
    </cfRule>
  </conditionalFormatting>
  <conditionalFormatting sqref="BI74">
    <cfRule type="cellIs" dxfId="741" priority="1508" operator="equal">
      <formula>"Catastrófico"</formula>
    </cfRule>
  </conditionalFormatting>
  <conditionalFormatting sqref="BI74">
    <cfRule type="cellIs" dxfId="740" priority="1509" operator="equal">
      <formula>"Mayor"</formula>
    </cfRule>
  </conditionalFormatting>
  <conditionalFormatting sqref="BI74">
    <cfRule type="cellIs" dxfId="739" priority="1510" operator="equal">
      <formula>"Moderado"</formula>
    </cfRule>
  </conditionalFormatting>
  <conditionalFormatting sqref="BI74">
    <cfRule type="cellIs" dxfId="738" priority="1511" operator="equal">
      <formula>"Menor"</formula>
    </cfRule>
  </conditionalFormatting>
  <conditionalFormatting sqref="BI74">
    <cfRule type="cellIs" dxfId="737" priority="1512" operator="equal">
      <formula>"Leve"</formula>
    </cfRule>
  </conditionalFormatting>
  <conditionalFormatting sqref="K74">
    <cfRule type="cellIs" dxfId="736" priority="1513" operator="equal">
      <formula>"Casi Seguro"</formula>
    </cfRule>
  </conditionalFormatting>
  <conditionalFormatting sqref="K74">
    <cfRule type="cellIs" dxfId="735" priority="1514" operator="equal">
      <formula>"Probable"</formula>
    </cfRule>
  </conditionalFormatting>
  <conditionalFormatting sqref="K74">
    <cfRule type="cellIs" dxfId="734" priority="1515" operator="equal">
      <formula>"Posible"</formula>
    </cfRule>
  </conditionalFormatting>
  <conditionalFormatting sqref="K74">
    <cfRule type="cellIs" dxfId="733" priority="1516" operator="equal">
      <formula>"Rara vez"</formula>
    </cfRule>
  </conditionalFormatting>
  <conditionalFormatting sqref="K74">
    <cfRule type="cellIs" dxfId="732" priority="1517" operator="equal">
      <formula>"Improbable"</formula>
    </cfRule>
  </conditionalFormatting>
  <conditionalFormatting sqref="K74">
    <cfRule type="cellIs" dxfId="731" priority="1518" operator="equal">
      <formula>"Rara vez"</formula>
    </cfRule>
  </conditionalFormatting>
  <conditionalFormatting sqref="BI74:BI76">
    <cfRule type="cellIs" dxfId="730" priority="1519" operator="equal">
      <formula>"Casi Seguro"</formula>
    </cfRule>
  </conditionalFormatting>
  <conditionalFormatting sqref="BI74:BI76">
    <cfRule type="cellIs" dxfId="729" priority="1520" operator="equal">
      <formula>"Probable"</formula>
    </cfRule>
  </conditionalFormatting>
  <conditionalFormatting sqref="BI74:BI76">
    <cfRule type="cellIs" dxfId="728" priority="1521" operator="equal">
      <formula>"Posible"</formula>
    </cfRule>
  </conditionalFormatting>
  <conditionalFormatting sqref="BI74:BI76">
    <cfRule type="cellIs" dxfId="727" priority="1522" operator="equal">
      <formula>"Improbable"</formula>
    </cfRule>
  </conditionalFormatting>
  <conditionalFormatting sqref="BI74:BI76">
    <cfRule type="cellIs" dxfId="726" priority="1523" operator="equal">
      <formula>"Rara vez"</formula>
    </cfRule>
  </conditionalFormatting>
  <conditionalFormatting sqref="AJ74">
    <cfRule type="cellIs" dxfId="725" priority="1524" operator="equal">
      <formula>"Extremo"</formula>
    </cfRule>
  </conditionalFormatting>
  <conditionalFormatting sqref="AJ74">
    <cfRule type="cellIs" dxfId="724" priority="1525" operator="equal">
      <formula>"Alto"</formula>
    </cfRule>
  </conditionalFormatting>
  <conditionalFormatting sqref="AJ74">
    <cfRule type="cellIs" dxfId="723" priority="1526" operator="equal">
      <formula>"Moderado"</formula>
    </cfRule>
  </conditionalFormatting>
  <conditionalFormatting sqref="AJ74">
    <cfRule type="cellIs" dxfId="722" priority="1527" operator="equal">
      <formula>"Bajo"</formula>
    </cfRule>
  </conditionalFormatting>
  <conditionalFormatting sqref="BH74">
    <cfRule type="cellIs" dxfId="721" priority="1528" operator="equal">
      <formula>"Muy Alta"</formula>
    </cfRule>
  </conditionalFormatting>
  <conditionalFormatting sqref="BH74">
    <cfRule type="cellIs" dxfId="720" priority="1529" operator="equal">
      <formula>"Alta"</formula>
    </cfRule>
  </conditionalFormatting>
  <conditionalFormatting sqref="BH74">
    <cfRule type="cellIs" dxfId="719" priority="1530" operator="equal">
      <formula>"Media"</formula>
    </cfRule>
  </conditionalFormatting>
  <conditionalFormatting sqref="BH74">
    <cfRule type="cellIs" dxfId="718" priority="1531" operator="equal">
      <formula>"Baja"</formula>
    </cfRule>
  </conditionalFormatting>
  <conditionalFormatting sqref="BH74">
    <cfRule type="cellIs" dxfId="717" priority="1532" operator="equal">
      <formula>"Muy Baja"</formula>
    </cfRule>
  </conditionalFormatting>
  <conditionalFormatting sqref="BK74">
    <cfRule type="cellIs" dxfId="716" priority="1533" operator="equal">
      <formula>"Catastrófico"</formula>
    </cfRule>
  </conditionalFormatting>
  <conditionalFormatting sqref="BK74">
    <cfRule type="cellIs" dxfId="715" priority="1534" operator="equal">
      <formula>"Mayor"</formula>
    </cfRule>
  </conditionalFormatting>
  <conditionalFormatting sqref="BK74">
    <cfRule type="cellIs" dxfId="714" priority="1535" operator="equal">
      <formula>"Moderado"</formula>
    </cfRule>
  </conditionalFormatting>
  <conditionalFormatting sqref="BK74">
    <cfRule type="cellIs" dxfId="713" priority="1536" operator="equal">
      <formula>"Menor"</formula>
    </cfRule>
  </conditionalFormatting>
  <conditionalFormatting sqref="BK74">
    <cfRule type="cellIs" dxfId="712" priority="1537" operator="equal">
      <formula>"Leve"</formula>
    </cfRule>
  </conditionalFormatting>
  <conditionalFormatting sqref="AG74:AG76">
    <cfRule type="containsText" dxfId="711" priority="1538" operator="containsText" text="❌">
      <formula>NOT(ISERROR(SEARCH(("❌"),(AG74))))</formula>
    </cfRule>
  </conditionalFormatting>
  <conditionalFormatting sqref="AH74">
    <cfRule type="cellIs" dxfId="710" priority="1539" operator="equal">
      <formula>"Catastrófico"</formula>
    </cfRule>
  </conditionalFormatting>
  <conditionalFormatting sqref="AH74">
    <cfRule type="cellIs" dxfId="709" priority="1540" operator="equal">
      <formula>"Mayor"</formula>
    </cfRule>
  </conditionalFormatting>
  <conditionalFormatting sqref="AH74">
    <cfRule type="cellIs" dxfId="708" priority="1541" operator="equal">
      <formula>"Moderado"</formula>
    </cfRule>
  </conditionalFormatting>
  <conditionalFormatting sqref="AH74">
    <cfRule type="cellIs" dxfId="707" priority="1542" operator="equal">
      <formula>"Menor"</formula>
    </cfRule>
  </conditionalFormatting>
  <conditionalFormatting sqref="AH74">
    <cfRule type="cellIs" dxfId="706" priority="1543" operator="equal">
      <formula>"Leve"</formula>
    </cfRule>
  </conditionalFormatting>
  <conditionalFormatting sqref="K74">
    <cfRule type="cellIs" dxfId="705" priority="1544" operator="equal">
      <formula>"Muy Alta"</formula>
    </cfRule>
  </conditionalFormatting>
  <conditionalFormatting sqref="K74">
    <cfRule type="cellIs" dxfId="704" priority="1545" operator="equal">
      <formula>"Alta"</formula>
    </cfRule>
  </conditionalFormatting>
  <conditionalFormatting sqref="K74">
    <cfRule type="cellIs" dxfId="703" priority="1546" operator="equal">
      <formula>"Media"</formula>
    </cfRule>
  </conditionalFormatting>
  <conditionalFormatting sqref="K74">
    <cfRule type="cellIs" dxfId="702" priority="1547" operator="equal">
      <formula>"Baja"</formula>
    </cfRule>
  </conditionalFormatting>
  <conditionalFormatting sqref="K74">
    <cfRule type="cellIs" dxfId="701" priority="1548" operator="equal">
      <formula>"Muy Baja"</formula>
    </cfRule>
  </conditionalFormatting>
  <conditionalFormatting sqref="BI74">
    <cfRule type="cellIs" dxfId="700" priority="1549" operator="equal">
      <formula>"Catastrófico"</formula>
    </cfRule>
  </conditionalFormatting>
  <conditionalFormatting sqref="BI74">
    <cfRule type="cellIs" dxfId="699" priority="1550" operator="equal">
      <formula>"Mayor"</formula>
    </cfRule>
  </conditionalFormatting>
  <conditionalFormatting sqref="BI74">
    <cfRule type="cellIs" dxfId="698" priority="1551" operator="equal">
      <formula>"Moderado"</formula>
    </cfRule>
  </conditionalFormatting>
  <conditionalFormatting sqref="BI74">
    <cfRule type="cellIs" dxfId="697" priority="1552" operator="equal">
      <formula>"Menor"</formula>
    </cfRule>
  </conditionalFormatting>
  <conditionalFormatting sqref="BI74">
    <cfRule type="cellIs" dxfId="696" priority="1553" operator="equal">
      <formula>"Leve"</formula>
    </cfRule>
  </conditionalFormatting>
  <conditionalFormatting sqref="K74:K76">
    <cfRule type="cellIs" dxfId="695" priority="1554" operator="equal">
      <formula>"Casi Seguro"</formula>
    </cfRule>
  </conditionalFormatting>
  <conditionalFormatting sqref="K74:K76">
    <cfRule type="cellIs" dxfId="694" priority="1555" operator="equal">
      <formula>"Probable"</formula>
    </cfRule>
  </conditionalFormatting>
  <conditionalFormatting sqref="K74:K76">
    <cfRule type="cellIs" dxfId="693" priority="1556" operator="equal">
      <formula>"Posible"</formula>
    </cfRule>
  </conditionalFormatting>
  <conditionalFormatting sqref="K74:K76">
    <cfRule type="cellIs" dxfId="692" priority="1557" operator="equal">
      <formula>"Rara vez"</formula>
    </cfRule>
  </conditionalFormatting>
  <conditionalFormatting sqref="K74:K76">
    <cfRule type="cellIs" dxfId="691" priority="1558" operator="equal">
      <formula>"Improbable"</formula>
    </cfRule>
  </conditionalFormatting>
  <conditionalFormatting sqref="K74:K76">
    <cfRule type="cellIs" dxfId="690" priority="1559" operator="equal">
      <formula>"Rara vez"</formula>
    </cfRule>
  </conditionalFormatting>
  <conditionalFormatting sqref="BI74:BI76">
    <cfRule type="cellIs" dxfId="689" priority="1560" operator="equal">
      <formula>"Casi Seguro"</formula>
    </cfRule>
  </conditionalFormatting>
  <conditionalFormatting sqref="BI74:BI76">
    <cfRule type="cellIs" dxfId="688" priority="1561" operator="equal">
      <formula>"Probable"</formula>
    </cfRule>
  </conditionalFormatting>
  <conditionalFormatting sqref="BI74:BI76">
    <cfRule type="cellIs" dxfId="687" priority="1562" operator="equal">
      <formula>"Posible"</formula>
    </cfRule>
  </conditionalFormatting>
  <conditionalFormatting sqref="BI74:BI76">
    <cfRule type="cellIs" dxfId="686" priority="1563" operator="equal">
      <formula>"Improbable"</formula>
    </cfRule>
  </conditionalFormatting>
  <conditionalFormatting sqref="BI74:BI76">
    <cfRule type="cellIs" dxfId="685" priority="1564" operator="equal">
      <formula>"Rara vez"</formula>
    </cfRule>
  </conditionalFormatting>
  <conditionalFormatting sqref="AJ74:AJ76">
    <cfRule type="cellIs" dxfId="684" priority="1565" operator="equal">
      <formula>"Moderada"</formula>
    </cfRule>
  </conditionalFormatting>
  <conditionalFormatting sqref="AJ74:AJ76">
    <cfRule type="cellIs" dxfId="683" priority="1566" operator="equal">
      <formula>"Alta"</formula>
    </cfRule>
  </conditionalFormatting>
  <conditionalFormatting sqref="AJ74:AJ76">
    <cfRule type="cellIs" dxfId="682" priority="1567" operator="equal">
      <formula>"Extrema"</formula>
    </cfRule>
  </conditionalFormatting>
  <conditionalFormatting sqref="BI77">
    <cfRule type="cellIs" dxfId="681" priority="1568" operator="equal">
      <formula>"Catastrófico"</formula>
    </cfRule>
  </conditionalFormatting>
  <conditionalFormatting sqref="BI77">
    <cfRule type="cellIs" dxfId="680" priority="1569" operator="equal">
      <formula>"Mayor"</formula>
    </cfRule>
  </conditionalFormatting>
  <conditionalFormatting sqref="BI77">
    <cfRule type="cellIs" dxfId="679" priority="1570" operator="equal">
      <formula>"Moderado"</formula>
    </cfRule>
  </conditionalFormatting>
  <conditionalFormatting sqref="BI77">
    <cfRule type="cellIs" dxfId="678" priority="1571" operator="equal">
      <formula>"Menor"</formula>
    </cfRule>
  </conditionalFormatting>
  <conditionalFormatting sqref="BI77">
    <cfRule type="cellIs" dxfId="677" priority="1572" operator="equal">
      <formula>"Leve"</formula>
    </cfRule>
  </conditionalFormatting>
  <conditionalFormatting sqref="BI77:BI81">
    <cfRule type="cellIs" dxfId="676" priority="1573" operator="equal">
      <formula>"Casi Seguro"</formula>
    </cfRule>
  </conditionalFormatting>
  <conditionalFormatting sqref="BI77:BI81">
    <cfRule type="cellIs" dxfId="675" priority="1574" operator="equal">
      <formula>"Probable"</formula>
    </cfRule>
  </conditionalFormatting>
  <conditionalFormatting sqref="BI77:BI81">
    <cfRule type="cellIs" dxfId="674" priority="1575" operator="equal">
      <formula>"Posible"</formula>
    </cfRule>
  </conditionalFormatting>
  <conditionalFormatting sqref="BI77:BI81">
    <cfRule type="cellIs" dxfId="673" priority="1576" operator="equal">
      <formula>"Improbable"</formula>
    </cfRule>
  </conditionalFormatting>
  <conditionalFormatting sqref="BI77:BI81">
    <cfRule type="cellIs" dxfId="672" priority="1577" operator="equal">
      <formula>"Rara vez"</formula>
    </cfRule>
  </conditionalFormatting>
  <conditionalFormatting sqref="BI77">
    <cfRule type="cellIs" dxfId="671" priority="1578" operator="equal">
      <formula>"Catastrófico"</formula>
    </cfRule>
  </conditionalFormatting>
  <conditionalFormatting sqref="BI77">
    <cfRule type="cellIs" dxfId="670" priority="1579" operator="equal">
      <formula>"Mayor"</formula>
    </cfRule>
  </conditionalFormatting>
  <conditionalFormatting sqref="BI77">
    <cfRule type="cellIs" dxfId="669" priority="1580" operator="equal">
      <formula>"Moderado"</formula>
    </cfRule>
  </conditionalFormatting>
  <conditionalFormatting sqref="BI77">
    <cfRule type="cellIs" dxfId="668" priority="1581" operator="equal">
      <formula>"Menor"</formula>
    </cfRule>
  </conditionalFormatting>
  <conditionalFormatting sqref="BI77">
    <cfRule type="cellIs" dxfId="667" priority="1582" operator="equal">
      <formula>"Leve"</formula>
    </cfRule>
  </conditionalFormatting>
  <conditionalFormatting sqref="BI77:BI81">
    <cfRule type="cellIs" dxfId="666" priority="1583" operator="equal">
      <formula>"Casi Seguro"</formula>
    </cfRule>
  </conditionalFormatting>
  <conditionalFormatting sqref="BI77:BI81">
    <cfRule type="cellIs" dxfId="665" priority="1584" operator="equal">
      <formula>"Probable"</formula>
    </cfRule>
  </conditionalFormatting>
  <conditionalFormatting sqref="BI77:BI81">
    <cfRule type="cellIs" dxfId="664" priority="1585" operator="equal">
      <formula>"Posible"</formula>
    </cfRule>
  </conditionalFormatting>
  <conditionalFormatting sqref="BI77:BI81">
    <cfRule type="cellIs" dxfId="663" priority="1586" operator="equal">
      <formula>"Improbable"</formula>
    </cfRule>
  </conditionalFormatting>
  <conditionalFormatting sqref="BI77:BI81">
    <cfRule type="cellIs" dxfId="662" priority="1587" operator="equal">
      <formula>"Rara vez"</formula>
    </cfRule>
  </conditionalFormatting>
  <conditionalFormatting sqref="AJ77">
    <cfRule type="cellIs" dxfId="661" priority="1588" operator="equal">
      <formula>"Extremo"</formula>
    </cfRule>
  </conditionalFormatting>
  <conditionalFormatting sqref="AJ77">
    <cfRule type="cellIs" dxfId="660" priority="1589" operator="equal">
      <formula>"Alto"</formula>
    </cfRule>
  </conditionalFormatting>
  <conditionalFormatting sqref="AJ77">
    <cfRule type="cellIs" dxfId="659" priority="1590" operator="equal">
      <formula>"Moderado"</formula>
    </cfRule>
  </conditionalFormatting>
  <conditionalFormatting sqref="AJ77">
    <cfRule type="cellIs" dxfId="658" priority="1591" operator="equal">
      <formula>"Bajo"</formula>
    </cfRule>
  </conditionalFormatting>
  <conditionalFormatting sqref="BH77">
    <cfRule type="cellIs" dxfId="657" priority="1592" operator="equal">
      <formula>"Muy Alta"</formula>
    </cfRule>
  </conditionalFormatting>
  <conditionalFormatting sqref="BH77">
    <cfRule type="cellIs" dxfId="656" priority="1593" operator="equal">
      <formula>"Alta"</formula>
    </cfRule>
  </conditionalFormatting>
  <conditionalFormatting sqref="BH77">
    <cfRule type="cellIs" dxfId="655" priority="1594" operator="equal">
      <formula>"Media"</formula>
    </cfRule>
  </conditionalFormatting>
  <conditionalFormatting sqref="BH77">
    <cfRule type="cellIs" dxfId="654" priority="1595" operator="equal">
      <formula>"Baja"</formula>
    </cfRule>
  </conditionalFormatting>
  <conditionalFormatting sqref="BH77">
    <cfRule type="cellIs" dxfId="653" priority="1596" operator="equal">
      <formula>"Muy Baja"</formula>
    </cfRule>
  </conditionalFormatting>
  <conditionalFormatting sqref="BK77">
    <cfRule type="cellIs" dxfId="652" priority="1597" operator="equal">
      <formula>"Catastrófico"</formula>
    </cfRule>
  </conditionalFormatting>
  <conditionalFormatting sqref="BK77">
    <cfRule type="cellIs" dxfId="651" priority="1598" operator="equal">
      <formula>"Mayor"</formula>
    </cfRule>
  </conditionalFormatting>
  <conditionalFormatting sqref="BK77">
    <cfRule type="cellIs" dxfId="650" priority="1599" operator="equal">
      <formula>"Moderado"</formula>
    </cfRule>
  </conditionalFormatting>
  <conditionalFormatting sqref="BK77">
    <cfRule type="cellIs" dxfId="649" priority="1600" operator="equal">
      <formula>"Menor"</formula>
    </cfRule>
  </conditionalFormatting>
  <conditionalFormatting sqref="BK77">
    <cfRule type="cellIs" dxfId="648" priority="1601" operator="equal">
      <formula>"Leve"</formula>
    </cfRule>
  </conditionalFormatting>
  <conditionalFormatting sqref="AG77:AG81">
    <cfRule type="containsText" dxfId="647" priority="1602" operator="containsText" text="❌">
      <formula>NOT(ISERROR(SEARCH(("❌"),(AG77))))</formula>
    </cfRule>
  </conditionalFormatting>
  <conditionalFormatting sqref="AH77">
    <cfRule type="cellIs" dxfId="646" priority="1603" operator="equal">
      <formula>"Catastrófico"</formula>
    </cfRule>
  </conditionalFormatting>
  <conditionalFormatting sqref="AH77">
    <cfRule type="cellIs" dxfId="645" priority="1604" operator="equal">
      <formula>"Mayor"</formula>
    </cfRule>
  </conditionalFormatting>
  <conditionalFormatting sqref="AH77">
    <cfRule type="cellIs" dxfId="644" priority="1605" operator="equal">
      <formula>"Moderado"</formula>
    </cfRule>
  </conditionalFormatting>
  <conditionalFormatting sqref="AH77">
    <cfRule type="cellIs" dxfId="643" priority="1606" operator="equal">
      <formula>"Menor"</formula>
    </cfRule>
  </conditionalFormatting>
  <conditionalFormatting sqref="AH77">
    <cfRule type="cellIs" dxfId="642" priority="1607" operator="equal">
      <formula>"Leve"</formula>
    </cfRule>
  </conditionalFormatting>
  <conditionalFormatting sqref="K77">
    <cfRule type="cellIs" dxfId="641" priority="1608" operator="equal">
      <formula>"Muy Alta"</formula>
    </cfRule>
  </conditionalFormatting>
  <conditionalFormatting sqref="K77">
    <cfRule type="cellIs" dxfId="640" priority="1609" operator="equal">
      <formula>"Alta"</formula>
    </cfRule>
  </conditionalFormatting>
  <conditionalFormatting sqref="K77">
    <cfRule type="cellIs" dxfId="639" priority="1610" operator="equal">
      <formula>"Media"</formula>
    </cfRule>
  </conditionalFormatting>
  <conditionalFormatting sqref="K77">
    <cfRule type="cellIs" dxfId="638" priority="1611" operator="equal">
      <formula>"Baja"</formula>
    </cfRule>
  </conditionalFormatting>
  <conditionalFormatting sqref="K77">
    <cfRule type="cellIs" dxfId="637" priority="1612" operator="equal">
      <formula>"Muy Baja"</formula>
    </cfRule>
  </conditionalFormatting>
  <conditionalFormatting sqref="BI77">
    <cfRule type="cellIs" dxfId="636" priority="1613" operator="equal">
      <formula>"Catastrófico"</formula>
    </cfRule>
  </conditionalFormatting>
  <conditionalFormatting sqref="BI77">
    <cfRule type="cellIs" dxfId="635" priority="1614" operator="equal">
      <formula>"Mayor"</formula>
    </cfRule>
  </conditionalFormatting>
  <conditionalFormatting sqref="BI77">
    <cfRule type="cellIs" dxfId="634" priority="1615" operator="equal">
      <formula>"Moderado"</formula>
    </cfRule>
  </conditionalFormatting>
  <conditionalFormatting sqref="BI77">
    <cfRule type="cellIs" dxfId="633" priority="1616" operator="equal">
      <formula>"Menor"</formula>
    </cfRule>
  </conditionalFormatting>
  <conditionalFormatting sqref="BI77">
    <cfRule type="cellIs" dxfId="632" priority="1617" operator="equal">
      <formula>"Leve"</formula>
    </cfRule>
  </conditionalFormatting>
  <conditionalFormatting sqref="K77:K81">
    <cfRule type="cellIs" dxfId="631" priority="1618" operator="equal">
      <formula>"Casi Seguro"</formula>
    </cfRule>
  </conditionalFormatting>
  <conditionalFormatting sqref="K77:K81">
    <cfRule type="cellIs" dxfId="630" priority="1619" operator="equal">
      <formula>"Probable"</formula>
    </cfRule>
  </conditionalFormatting>
  <conditionalFormatting sqref="K77:K81">
    <cfRule type="cellIs" dxfId="629" priority="1620" operator="equal">
      <formula>"Posible"</formula>
    </cfRule>
  </conditionalFormatting>
  <conditionalFormatting sqref="K77:K81">
    <cfRule type="cellIs" dxfId="628" priority="1621" operator="equal">
      <formula>"Rara vez"</formula>
    </cfRule>
  </conditionalFormatting>
  <conditionalFormatting sqref="K77:K81">
    <cfRule type="cellIs" dxfId="627" priority="1622" operator="equal">
      <formula>"Improbable"</formula>
    </cfRule>
  </conditionalFormatting>
  <conditionalFormatting sqref="K77:K81">
    <cfRule type="cellIs" dxfId="626" priority="1623" operator="equal">
      <formula>"Rara vez"</formula>
    </cfRule>
  </conditionalFormatting>
  <conditionalFormatting sqref="BI77:BI81">
    <cfRule type="cellIs" dxfId="625" priority="1624" operator="equal">
      <formula>"Casi Seguro"</formula>
    </cfRule>
  </conditionalFormatting>
  <conditionalFormatting sqref="BI77:BI81">
    <cfRule type="cellIs" dxfId="624" priority="1625" operator="equal">
      <formula>"Probable"</formula>
    </cfRule>
  </conditionalFormatting>
  <conditionalFormatting sqref="BI77:BI81">
    <cfRule type="cellIs" dxfId="623" priority="1626" operator="equal">
      <formula>"Posible"</formula>
    </cfRule>
  </conditionalFormatting>
  <conditionalFormatting sqref="BI77:BI81">
    <cfRule type="cellIs" dxfId="622" priority="1627" operator="equal">
      <formula>"Improbable"</formula>
    </cfRule>
  </conditionalFormatting>
  <conditionalFormatting sqref="BI77:BI81">
    <cfRule type="cellIs" dxfId="621" priority="1628" operator="equal">
      <formula>"Rara vez"</formula>
    </cfRule>
  </conditionalFormatting>
  <conditionalFormatting sqref="AJ77:AJ81">
    <cfRule type="cellIs" dxfId="620" priority="1629" operator="equal">
      <formula>"Moderada"</formula>
    </cfRule>
  </conditionalFormatting>
  <conditionalFormatting sqref="AJ77:AJ81">
    <cfRule type="cellIs" dxfId="619" priority="1630" operator="equal">
      <formula>"Alta"</formula>
    </cfRule>
  </conditionalFormatting>
  <conditionalFormatting sqref="AJ77:AJ81">
    <cfRule type="cellIs" dxfId="618" priority="1631" operator="equal">
      <formula>"Extrema"</formula>
    </cfRule>
  </conditionalFormatting>
  <conditionalFormatting sqref="AJ77">
    <cfRule type="cellIs" dxfId="617" priority="1632" operator="equal">
      <formula>"Extremo"</formula>
    </cfRule>
  </conditionalFormatting>
  <conditionalFormatting sqref="AJ77">
    <cfRule type="cellIs" dxfId="616" priority="1633" operator="equal">
      <formula>"Alto"</formula>
    </cfRule>
  </conditionalFormatting>
  <conditionalFormatting sqref="AJ77">
    <cfRule type="cellIs" dxfId="615" priority="1634" operator="equal">
      <formula>"Moderado"</formula>
    </cfRule>
  </conditionalFormatting>
  <conditionalFormatting sqref="AJ77">
    <cfRule type="cellIs" dxfId="614" priority="1635" operator="equal">
      <formula>"Bajo"</formula>
    </cfRule>
  </conditionalFormatting>
  <conditionalFormatting sqref="BH77">
    <cfRule type="cellIs" dxfId="613" priority="1636" operator="equal">
      <formula>"Muy Alta"</formula>
    </cfRule>
  </conditionalFormatting>
  <conditionalFormatting sqref="BH77">
    <cfRule type="cellIs" dxfId="612" priority="1637" operator="equal">
      <formula>"Alta"</formula>
    </cfRule>
  </conditionalFormatting>
  <conditionalFormatting sqref="BH77">
    <cfRule type="cellIs" dxfId="611" priority="1638" operator="equal">
      <formula>"Media"</formula>
    </cfRule>
  </conditionalFormatting>
  <conditionalFormatting sqref="BH77">
    <cfRule type="cellIs" dxfId="610" priority="1639" operator="equal">
      <formula>"Baja"</formula>
    </cfRule>
  </conditionalFormatting>
  <conditionalFormatting sqref="BH77">
    <cfRule type="cellIs" dxfId="609" priority="1640" operator="equal">
      <formula>"Muy Baja"</formula>
    </cfRule>
  </conditionalFormatting>
  <conditionalFormatting sqref="BK77">
    <cfRule type="cellIs" dxfId="608" priority="1641" operator="equal">
      <formula>"Catastrófico"</formula>
    </cfRule>
  </conditionalFormatting>
  <conditionalFormatting sqref="BK77">
    <cfRule type="cellIs" dxfId="607" priority="1642" operator="equal">
      <formula>"Mayor"</formula>
    </cfRule>
  </conditionalFormatting>
  <conditionalFormatting sqref="BK77">
    <cfRule type="cellIs" dxfId="606" priority="1643" operator="equal">
      <formula>"Moderado"</formula>
    </cfRule>
  </conditionalFormatting>
  <conditionalFormatting sqref="BK77">
    <cfRule type="cellIs" dxfId="605" priority="1644" operator="equal">
      <formula>"Menor"</formula>
    </cfRule>
  </conditionalFormatting>
  <conditionalFormatting sqref="BK77">
    <cfRule type="cellIs" dxfId="604" priority="1645" operator="equal">
      <formula>"Leve"</formula>
    </cfRule>
  </conditionalFormatting>
  <conditionalFormatting sqref="AG77:AG81">
    <cfRule type="containsText" dxfId="603" priority="1646" operator="containsText" text="❌">
      <formula>NOT(ISERROR(SEARCH(("❌"),(AG77))))</formula>
    </cfRule>
  </conditionalFormatting>
  <conditionalFormatting sqref="AH77">
    <cfRule type="cellIs" dxfId="602" priority="1647" operator="equal">
      <formula>"Catastrófico"</formula>
    </cfRule>
  </conditionalFormatting>
  <conditionalFormatting sqref="AH77">
    <cfRule type="cellIs" dxfId="601" priority="1648" operator="equal">
      <formula>"Mayor"</formula>
    </cfRule>
  </conditionalFormatting>
  <conditionalFormatting sqref="AH77">
    <cfRule type="cellIs" dxfId="600" priority="1649" operator="equal">
      <formula>"Moderado"</formula>
    </cfRule>
  </conditionalFormatting>
  <conditionalFormatting sqref="AH77">
    <cfRule type="cellIs" dxfId="599" priority="1650" operator="equal">
      <formula>"Menor"</formula>
    </cfRule>
  </conditionalFormatting>
  <conditionalFormatting sqref="AH77">
    <cfRule type="cellIs" dxfId="598" priority="1651" operator="equal">
      <formula>"Leve"</formula>
    </cfRule>
  </conditionalFormatting>
  <conditionalFormatting sqref="K77">
    <cfRule type="cellIs" dxfId="597" priority="1652" operator="equal">
      <formula>"Muy Alta"</formula>
    </cfRule>
  </conditionalFormatting>
  <conditionalFormatting sqref="K77">
    <cfRule type="cellIs" dxfId="596" priority="1653" operator="equal">
      <formula>"Alta"</formula>
    </cfRule>
  </conditionalFormatting>
  <conditionalFormatting sqref="K77">
    <cfRule type="cellIs" dxfId="595" priority="1654" operator="equal">
      <formula>"Media"</formula>
    </cfRule>
  </conditionalFormatting>
  <conditionalFormatting sqref="K77">
    <cfRule type="cellIs" dxfId="594" priority="1655" operator="equal">
      <formula>"Baja"</formula>
    </cfRule>
  </conditionalFormatting>
  <conditionalFormatting sqref="K77">
    <cfRule type="cellIs" dxfId="593" priority="1656" operator="equal">
      <formula>"Muy Baja"</formula>
    </cfRule>
  </conditionalFormatting>
  <conditionalFormatting sqref="BI77">
    <cfRule type="cellIs" dxfId="592" priority="1657" operator="equal">
      <formula>"Catastrófico"</formula>
    </cfRule>
  </conditionalFormatting>
  <conditionalFormatting sqref="BI77">
    <cfRule type="cellIs" dxfId="591" priority="1658" operator="equal">
      <formula>"Mayor"</formula>
    </cfRule>
  </conditionalFormatting>
  <conditionalFormatting sqref="BI77">
    <cfRule type="cellIs" dxfId="590" priority="1659" operator="equal">
      <formula>"Moderado"</formula>
    </cfRule>
  </conditionalFormatting>
  <conditionalFormatting sqref="BI77">
    <cfRule type="cellIs" dxfId="589" priority="1660" operator="equal">
      <formula>"Menor"</formula>
    </cfRule>
  </conditionalFormatting>
  <conditionalFormatting sqref="BI77">
    <cfRule type="cellIs" dxfId="588" priority="1661" operator="equal">
      <formula>"Leve"</formula>
    </cfRule>
  </conditionalFormatting>
  <conditionalFormatting sqref="K77:K81">
    <cfRule type="cellIs" dxfId="587" priority="1662" operator="equal">
      <formula>"Casi Seguro"</formula>
    </cfRule>
  </conditionalFormatting>
  <conditionalFormatting sqref="K77:K81">
    <cfRule type="cellIs" dxfId="586" priority="1663" operator="equal">
      <formula>"Probable"</formula>
    </cfRule>
  </conditionalFormatting>
  <conditionalFormatting sqref="K77:K81">
    <cfRule type="cellIs" dxfId="585" priority="1664" operator="equal">
      <formula>"Posible"</formula>
    </cfRule>
  </conditionalFormatting>
  <conditionalFormatting sqref="K77:K81">
    <cfRule type="cellIs" dxfId="584" priority="1665" operator="equal">
      <formula>"Rara vez"</formula>
    </cfRule>
  </conditionalFormatting>
  <conditionalFormatting sqref="K77:K81">
    <cfRule type="cellIs" dxfId="583" priority="1666" operator="equal">
      <formula>"Improbable"</formula>
    </cfRule>
  </conditionalFormatting>
  <conditionalFormatting sqref="K77:K81">
    <cfRule type="cellIs" dxfId="582" priority="1667" operator="equal">
      <formula>"Rara vez"</formula>
    </cfRule>
  </conditionalFormatting>
  <conditionalFormatting sqref="BI77:BI81">
    <cfRule type="cellIs" dxfId="581" priority="1668" operator="equal">
      <formula>"Casi Seguro"</formula>
    </cfRule>
  </conditionalFormatting>
  <conditionalFormatting sqref="BI77:BI81">
    <cfRule type="cellIs" dxfId="580" priority="1669" operator="equal">
      <formula>"Probable"</formula>
    </cfRule>
  </conditionalFormatting>
  <conditionalFormatting sqref="BI77:BI81">
    <cfRule type="cellIs" dxfId="579" priority="1670" operator="equal">
      <formula>"Posible"</formula>
    </cfRule>
  </conditionalFormatting>
  <conditionalFormatting sqref="BI77:BI81">
    <cfRule type="cellIs" dxfId="578" priority="1671" operator="equal">
      <formula>"Improbable"</formula>
    </cfRule>
  </conditionalFormatting>
  <conditionalFormatting sqref="BI77:BI81">
    <cfRule type="cellIs" dxfId="577" priority="1672" operator="equal">
      <formula>"Rara vez"</formula>
    </cfRule>
  </conditionalFormatting>
  <conditionalFormatting sqref="AJ77:AJ81">
    <cfRule type="cellIs" dxfId="576" priority="1673" operator="equal">
      <formula>"Moderada"</formula>
    </cfRule>
  </conditionalFormatting>
  <conditionalFormatting sqref="AJ77:AJ81">
    <cfRule type="cellIs" dxfId="575" priority="1674" operator="equal">
      <formula>"Alta"</formula>
    </cfRule>
  </conditionalFormatting>
  <conditionalFormatting sqref="AJ77:AJ81">
    <cfRule type="cellIs" dxfId="574" priority="1675" operator="equal">
      <formula>"Extrema"</formula>
    </cfRule>
  </conditionalFormatting>
  <conditionalFormatting sqref="BH77">
    <cfRule type="cellIs" dxfId="573" priority="1676" operator="equal">
      <formula>"Muy Alta"</formula>
    </cfRule>
  </conditionalFormatting>
  <conditionalFormatting sqref="BH77">
    <cfRule type="cellIs" dxfId="572" priority="1677" operator="equal">
      <formula>"Alta"</formula>
    </cfRule>
  </conditionalFormatting>
  <conditionalFormatting sqref="BH77">
    <cfRule type="cellIs" dxfId="571" priority="1678" operator="equal">
      <formula>"Media"</formula>
    </cfRule>
  </conditionalFormatting>
  <conditionalFormatting sqref="BH77">
    <cfRule type="cellIs" dxfId="570" priority="1679" operator="equal">
      <formula>"Baja"</formula>
    </cfRule>
  </conditionalFormatting>
  <conditionalFormatting sqref="BH77">
    <cfRule type="cellIs" dxfId="569" priority="1680" operator="equal">
      <formula>"Muy Baja"</formula>
    </cfRule>
  </conditionalFormatting>
  <conditionalFormatting sqref="BK77">
    <cfRule type="cellIs" dxfId="568" priority="1681" operator="equal">
      <formula>"Catastrófico"</formula>
    </cfRule>
  </conditionalFormatting>
  <conditionalFormatting sqref="BK77">
    <cfRule type="cellIs" dxfId="567" priority="1682" operator="equal">
      <formula>"Mayor"</formula>
    </cfRule>
  </conditionalFormatting>
  <conditionalFormatting sqref="BK77">
    <cfRule type="cellIs" dxfId="566" priority="1683" operator="equal">
      <formula>"Moderado"</formula>
    </cfRule>
  </conditionalFormatting>
  <conditionalFormatting sqref="BK77">
    <cfRule type="cellIs" dxfId="565" priority="1684" operator="equal">
      <formula>"Menor"</formula>
    </cfRule>
  </conditionalFormatting>
  <conditionalFormatting sqref="BK77">
    <cfRule type="cellIs" dxfId="564" priority="1685" operator="equal">
      <formula>"Leve"</formula>
    </cfRule>
  </conditionalFormatting>
  <conditionalFormatting sqref="BI77">
    <cfRule type="cellIs" dxfId="563" priority="1686" operator="equal">
      <formula>"Catastrófico"</formula>
    </cfRule>
  </conditionalFormatting>
  <conditionalFormatting sqref="BI77">
    <cfRule type="cellIs" dxfId="562" priority="1687" operator="equal">
      <formula>"Mayor"</formula>
    </cfRule>
  </conditionalFormatting>
  <conditionalFormatting sqref="BI77">
    <cfRule type="cellIs" dxfId="561" priority="1688" operator="equal">
      <formula>"Moderado"</formula>
    </cfRule>
  </conditionalFormatting>
  <conditionalFormatting sqref="BI77">
    <cfRule type="cellIs" dxfId="560" priority="1689" operator="equal">
      <formula>"Menor"</formula>
    </cfRule>
  </conditionalFormatting>
  <conditionalFormatting sqref="BI77">
    <cfRule type="cellIs" dxfId="559" priority="1690" operator="equal">
      <formula>"Leve"</formula>
    </cfRule>
  </conditionalFormatting>
  <conditionalFormatting sqref="BI77:BI81">
    <cfRule type="cellIs" dxfId="558" priority="1691" operator="equal">
      <formula>"Casi Seguro"</formula>
    </cfRule>
  </conditionalFormatting>
  <conditionalFormatting sqref="BI77:BI81">
    <cfRule type="cellIs" dxfId="557" priority="1692" operator="equal">
      <formula>"Probable"</formula>
    </cfRule>
  </conditionalFormatting>
  <conditionalFormatting sqref="BI77:BI81">
    <cfRule type="cellIs" dxfId="556" priority="1693" operator="equal">
      <formula>"Posible"</formula>
    </cfRule>
  </conditionalFormatting>
  <conditionalFormatting sqref="BI77:BI81">
    <cfRule type="cellIs" dxfId="555" priority="1694" operator="equal">
      <formula>"Improbable"</formula>
    </cfRule>
  </conditionalFormatting>
  <conditionalFormatting sqref="BI77:BI81">
    <cfRule type="cellIs" dxfId="554" priority="1695" operator="equal">
      <formula>"Rara vez"</formula>
    </cfRule>
  </conditionalFormatting>
  <conditionalFormatting sqref="BH77">
    <cfRule type="cellIs" dxfId="553" priority="1696" operator="equal">
      <formula>"Muy Alta"</formula>
    </cfRule>
  </conditionalFormatting>
  <conditionalFormatting sqref="BH77">
    <cfRule type="cellIs" dxfId="552" priority="1697" operator="equal">
      <formula>"Alta"</formula>
    </cfRule>
  </conditionalFormatting>
  <conditionalFormatting sqref="BH77">
    <cfRule type="cellIs" dxfId="551" priority="1698" operator="equal">
      <formula>"Media"</formula>
    </cfRule>
  </conditionalFormatting>
  <conditionalFormatting sqref="BH77">
    <cfRule type="cellIs" dxfId="550" priority="1699" operator="equal">
      <formula>"Baja"</formula>
    </cfRule>
  </conditionalFormatting>
  <conditionalFormatting sqref="BH77">
    <cfRule type="cellIs" dxfId="549" priority="1700" operator="equal">
      <formula>"Muy Baja"</formula>
    </cfRule>
  </conditionalFormatting>
  <conditionalFormatting sqref="BK77">
    <cfRule type="cellIs" dxfId="548" priority="1701" operator="equal">
      <formula>"Catastrófico"</formula>
    </cfRule>
  </conditionalFormatting>
  <conditionalFormatting sqref="BK77">
    <cfRule type="cellIs" dxfId="547" priority="1702" operator="equal">
      <formula>"Mayor"</formula>
    </cfRule>
  </conditionalFormatting>
  <conditionalFormatting sqref="BK77">
    <cfRule type="cellIs" dxfId="546" priority="1703" operator="equal">
      <formula>"Moderado"</formula>
    </cfRule>
  </conditionalFormatting>
  <conditionalFormatting sqref="BK77">
    <cfRule type="cellIs" dxfId="545" priority="1704" operator="equal">
      <formula>"Menor"</formula>
    </cfRule>
  </conditionalFormatting>
  <conditionalFormatting sqref="BK77">
    <cfRule type="cellIs" dxfId="544" priority="1705" operator="equal">
      <formula>"Leve"</formula>
    </cfRule>
  </conditionalFormatting>
  <conditionalFormatting sqref="K77">
    <cfRule type="cellIs" dxfId="543" priority="1706" operator="equal">
      <formula>"Muy Alta"</formula>
    </cfRule>
  </conditionalFormatting>
  <conditionalFormatting sqref="K77">
    <cfRule type="cellIs" dxfId="542" priority="1707" operator="equal">
      <formula>"Alta"</formula>
    </cfRule>
  </conditionalFormatting>
  <conditionalFormatting sqref="K77">
    <cfRule type="cellIs" dxfId="541" priority="1708" operator="equal">
      <formula>"Media"</formula>
    </cfRule>
  </conditionalFormatting>
  <conditionalFormatting sqref="K77">
    <cfRule type="cellIs" dxfId="540" priority="1709" operator="equal">
      <formula>"Baja"</formula>
    </cfRule>
  </conditionalFormatting>
  <conditionalFormatting sqref="K77">
    <cfRule type="cellIs" dxfId="539" priority="1710" operator="equal">
      <formula>"Muy Baja"</formula>
    </cfRule>
  </conditionalFormatting>
  <conditionalFormatting sqref="BI77">
    <cfRule type="cellIs" dxfId="538" priority="1711" operator="equal">
      <formula>"Catastrófico"</formula>
    </cfRule>
  </conditionalFormatting>
  <conditionalFormatting sqref="BI77">
    <cfRule type="cellIs" dxfId="537" priority="1712" operator="equal">
      <formula>"Mayor"</formula>
    </cfRule>
  </conditionalFormatting>
  <conditionalFormatting sqref="BI77">
    <cfRule type="cellIs" dxfId="536" priority="1713" operator="equal">
      <formula>"Moderado"</formula>
    </cfRule>
  </conditionalFormatting>
  <conditionalFormatting sqref="BI77">
    <cfRule type="cellIs" dxfId="535" priority="1714" operator="equal">
      <formula>"Menor"</formula>
    </cfRule>
  </conditionalFormatting>
  <conditionalFormatting sqref="BI77">
    <cfRule type="cellIs" dxfId="534" priority="1715" operator="equal">
      <formula>"Leve"</formula>
    </cfRule>
  </conditionalFormatting>
  <conditionalFormatting sqref="K77">
    <cfRule type="cellIs" dxfId="533" priority="1716" operator="equal">
      <formula>"Casi Seguro"</formula>
    </cfRule>
  </conditionalFormatting>
  <conditionalFormatting sqref="K77">
    <cfRule type="cellIs" dxfId="532" priority="1717" operator="equal">
      <formula>"Probable"</formula>
    </cfRule>
  </conditionalFormatting>
  <conditionalFormatting sqref="K77">
    <cfRule type="cellIs" dxfId="531" priority="1718" operator="equal">
      <formula>"Posible"</formula>
    </cfRule>
  </conditionalFormatting>
  <conditionalFormatting sqref="K77">
    <cfRule type="cellIs" dxfId="530" priority="1719" operator="equal">
      <formula>"Rara vez"</formula>
    </cfRule>
  </conditionalFormatting>
  <conditionalFormatting sqref="K77">
    <cfRule type="cellIs" dxfId="529" priority="1720" operator="equal">
      <formula>"Improbable"</formula>
    </cfRule>
  </conditionalFormatting>
  <conditionalFormatting sqref="K77">
    <cfRule type="cellIs" dxfId="528" priority="1721" operator="equal">
      <formula>"Rara vez"</formula>
    </cfRule>
  </conditionalFormatting>
  <conditionalFormatting sqref="BI77:BI81">
    <cfRule type="cellIs" dxfId="527" priority="1722" operator="equal">
      <formula>"Casi Seguro"</formula>
    </cfRule>
  </conditionalFormatting>
  <conditionalFormatting sqref="BI77:BI81">
    <cfRule type="cellIs" dxfId="526" priority="1723" operator="equal">
      <formula>"Probable"</formula>
    </cfRule>
  </conditionalFormatting>
  <conditionalFormatting sqref="BI77:BI81">
    <cfRule type="cellIs" dxfId="525" priority="1724" operator="equal">
      <formula>"Posible"</formula>
    </cfRule>
  </conditionalFormatting>
  <conditionalFormatting sqref="BI77:BI81">
    <cfRule type="cellIs" dxfId="524" priority="1725" operator="equal">
      <formula>"Improbable"</formula>
    </cfRule>
  </conditionalFormatting>
  <conditionalFormatting sqref="BI77:BI81">
    <cfRule type="cellIs" dxfId="523" priority="1726" operator="equal">
      <formula>"Rara vez"</formula>
    </cfRule>
  </conditionalFormatting>
  <conditionalFormatting sqref="AJ77">
    <cfRule type="cellIs" dxfId="522" priority="1727" operator="equal">
      <formula>"Extremo"</formula>
    </cfRule>
  </conditionalFormatting>
  <conditionalFormatting sqref="AJ77">
    <cfRule type="cellIs" dxfId="521" priority="1728" operator="equal">
      <formula>"Alto"</formula>
    </cfRule>
  </conditionalFormatting>
  <conditionalFormatting sqref="AJ77">
    <cfRule type="cellIs" dxfId="520" priority="1729" operator="equal">
      <formula>"Moderado"</formula>
    </cfRule>
  </conditionalFormatting>
  <conditionalFormatting sqref="AJ77">
    <cfRule type="cellIs" dxfId="519" priority="1730" operator="equal">
      <formula>"Bajo"</formula>
    </cfRule>
  </conditionalFormatting>
  <conditionalFormatting sqref="BH77">
    <cfRule type="cellIs" dxfId="518" priority="1731" operator="equal">
      <formula>"Muy Alta"</formula>
    </cfRule>
  </conditionalFormatting>
  <conditionalFormatting sqref="BH77">
    <cfRule type="cellIs" dxfId="517" priority="1732" operator="equal">
      <formula>"Alta"</formula>
    </cfRule>
  </conditionalFormatting>
  <conditionalFormatting sqref="BH77">
    <cfRule type="cellIs" dxfId="516" priority="1733" operator="equal">
      <formula>"Media"</formula>
    </cfRule>
  </conditionalFormatting>
  <conditionalFormatting sqref="BH77">
    <cfRule type="cellIs" dxfId="515" priority="1734" operator="equal">
      <formula>"Baja"</formula>
    </cfRule>
  </conditionalFormatting>
  <conditionalFormatting sqref="BH77">
    <cfRule type="cellIs" dxfId="514" priority="1735" operator="equal">
      <formula>"Muy Baja"</formula>
    </cfRule>
  </conditionalFormatting>
  <conditionalFormatting sqref="BK77">
    <cfRule type="cellIs" dxfId="513" priority="1736" operator="equal">
      <formula>"Catastrófico"</formula>
    </cfRule>
  </conditionalFormatting>
  <conditionalFormatting sqref="BK77">
    <cfRule type="cellIs" dxfId="512" priority="1737" operator="equal">
      <formula>"Mayor"</formula>
    </cfRule>
  </conditionalFormatting>
  <conditionalFormatting sqref="BK77">
    <cfRule type="cellIs" dxfId="511" priority="1738" operator="equal">
      <formula>"Moderado"</formula>
    </cfRule>
  </conditionalFormatting>
  <conditionalFormatting sqref="BK77">
    <cfRule type="cellIs" dxfId="510" priority="1739" operator="equal">
      <formula>"Menor"</formula>
    </cfRule>
  </conditionalFormatting>
  <conditionalFormatting sqref="BK77">
    <cfRule type="cellIs" dxfId="509" priority="1740" operator="equal">
      <formula>"Leve"</formula>
    </cfRule>
  </conditionalFormatting>
  <conditionalFormatting sqref="AG77:AG81">
    <cfRule type="containsText" dxfId="508" priority="1741" operator="containsText" text="❌">
      <formula>NOT(ISERROR(SEARCH(("❌"),(AG77))))</formula>
    </cfRule>
  </conditionalFormatting>
  <conditionalFormatting sqref="AH77">
    <cfRule type="cellIs" dxfId="507" priority="1742" operator="equal">
      <formula>"Catastrófico"</formula>
    </cfRule>
  </conditionalFormatting>
  <conditionalFormatting sqref="AH77">
    <cfRule type="cellIs" dxfId="506" priority="1743" operator="equal">
      <formula>"Mayor"</formula>
    </cfRule>
  </conditionalFormatting>
  <conditionalFormatting sqref="AH77">
    <cfRule type="cellIs" dxfId="505" priority="1744" operator="equal">
      <formula>"Moderado"</formula>
    </cfRule>
  </conditionalFormatting>
  <conditionalFormatting sqref="AH77">
    <cfRule type="cellIs" dxfId="504" priority="1745" operator="equal">
      <formula>"Menor"</formula>
    </cfRule>
  </conditionalFormatting>
  <conditionalFormatting sqref="AH77">
    <cfRule type="cellIs" dxfId="503" priority="1746" operator="equal">
      <formula>"Leve"</formula>
    </cfRule>
  </conditionalFormatting>
  <conditionalFormatting sqref="K77">
    <cfRule type="cellIs" dxfId="502" priority="1747" operator="equal">
      <formula>"Muy Alta"</formula>
    </cfRule>
  </conditionalFormatting>
  <conditionalFormatting sqref="K77">
    <cfRule type="cellIs" dxfId="501" priority="1748" operator="equal">
      <formula>"Alta"</formula>
    </cfRule>
  </conditionalFormatting>
  <conditionalFormatting sqref="K77">
    <cfRule type="cellIs" dxfId="500" priority="1749" operator="equal">
      <formula>"Media"</formula>
    </cfRule>
  </conditionalFormatting>
  <conditionalFormatting sqref="K77">
    <cfRule type="cellIs" dxfId="499" priority="1750" operator="equal">
      <formula>"Baja"</formula>
    </cfRule>
  </conditionalFormatting>
  <conditionalFormatting sqref="K77">
    <cfRule type="cellIs" dxfId="498" priority="1751" operator="equal">
      <formula>"Muy Baja"</formula>
    </cfRule>
  </conditionalFormatting>
  <conditionalFormatting sqref="BI77">
    <cfRule type="cellIs" dxfId="497" priority="1752" operator="equal">
      <formula>"Catastrófico"</formula>
    </cfRule>
  </conditionalFormatting>
  <conditionalFormatting sqref="BI77">
    <cfRule type="cellIs" dxfId="496" priority="1753" operator="equal">
      <formula>"Mayor"</formula>
    </cfRule>
  </conditionalFormatting>
  <conditionalFormatting sqref="BI77">
    <cfRule type="cellIs" dxfId="495" priority="1754" operator="equal">
      <formula>"Moderado"</formula>
    </cfRule>
  </conditionalFormatting>
  <conditionalFormatting sqref="BI77">
    <cfRule type="cellIs" dxfId="494" priority="1755" operator="equal">
      <formula>"Menor"</formula>
    </cfRule>
  </conditionalFormatting>
  <conditionalFormatting sqref="BI77">
    <cfRule type="cellIs" dxfId="493" priority="1756" operator="equal">
      <formula>"Leve"</formula>
    </cfRule>
  </conditionalFormatting>
  <conditionalFormatting sqref="K77:K81">
    <cfRule type="cellIs" dxfId="492" priority="1757" operator="equal">
      <formula>"Casi Seguro"</formula>
    </cfRule>
  </conditionalFormatting>
  <conditionalFormatting sqref="K77:K81">
    <cfRule type="cellIs" dxfId="491" priority="1758" operator="equal">
      <formula>"Probable"</formula>
    </cfRule>
  </conditionalFormatting>
  <conditionalFormatting sqref="K77:K81">
    <cfRule type="cellIs" dxfId="490" priority="1759" operator="equal">
      <formula>"Posible"</formula>
    </cfRule>
  </conditionalFormatting>
  <conditionalFormatting sqref="K77:K81">
    <cfRule type="cellIs" dxfId="489" priority="1760" operator="equal">
      <formula>"Rara vez"</formula>
    </cfRule>
  </conditionalFormatting>
  <conditionalFormatting sqref="K77:K81">
    <cfRule type="cellIs" dxfId="488" priority="1761" operator="equal">
      <formula>"Improbable"</formula>
    </cfRule>
  </conditionalFormatting>
  <conditionalFormatting sqref="K77:K81">
    <cfRule type="cellIs" dxfId="487" priority="1762" operator="equal">
      <formula>"Rara vez"</formula>
    </cfRule>
  </conditionalFormatting>
  <conditionalFormatting sqref="BI77:BI81">
    <cfRule type="cellIs" dxfId="486" priority="1763" operator="equal">
      <formula>"Casi Seguro"</formula>
    </cfRule>
  </conditionalFormatting>
  <conditionalFormatting sqref="BI77:BI81">
    <cfRule type="cellIs" dxfId="485" priority="1764" operator="equal">
      <formula>"Probable"</formula>
    </cfRule>
  </conditionalFormatting>
  <conditionalFormatting sqref="BI77:BI81">
    <cfRule type="cellIs" dxfId="484" priority="1765" operator="equal">
      <formula>"Posible"</formula>
    </cfRule>
  </conditionalFormatting>
  <conditionalFormatting sqref="BI77:BI81">
    <cfRule type="cellIs" dxfId="483" priority="1766" operator="equal">
      <formula>"Improbable"</formula>
    </cfRule>
  </conditionalFormatting>
  <conditionalFormatting sqref="BI77:BI81">
    <cfRule type="cellIs" dxfId="482" priority="1767" operator="equal">
      <formula>"Rara vez"</formula>
    </cfRule>
  </conditionalFormatting>
  <conditionalFormatting sqref="AJ77:AJ81">
    <cfRule type="cellIs" dxfId="481" priority="1768" operator="equal">
      <formula>"Moderada"</formula>
    </cfRule>
  </conditionalFormatting>
  <conditionalFormatting sqref="AJ77:AJ81">
    <cfRule type="cellIs" dxfId="480" priority="1769" operator="equal">
      <formula>"Alta"</formula>
    </cfRule>
  </conditionalFormatting>
  <conditionalFormatting sqref="AJ77:AJ81">
    <cfRule type="cellIs" dxfId="479" priority="1770" operator="equal">
      <formula>"Extrema"</formula>
    </cfRule>
  </conditionalFormatting>
  <conditionalFormatting sqref="AJ18">
    <cfRule type="cellIs" dxfId="478" priority="1771" operator="equal">
      <formula>"Extremo"</formula>
    </cfRule>
  </conditionalFormatting>
  <conditionalFormatting sqref="AJ18">
    <cfRule type="cellIs" dxfId="477" priority="1772" operator="equal">
      <formula>"Alto"</formula>
    </cfRule>
  </conditionalFormatting>
  <conditionalFormatting sqref="AJ18">
    <cfRule type="cellIs" dxfId="476" priority="1773" operator="equal">
      <formula>"Moderado"</formula>
    </cfRule>
  </conditionalFormatting>
  <conditionalFormatting sqref="AJ18">
    <cfRule type="cellIs" dxfId="475" priority="1774" operator="equal">
      <formula>"Bajo"</formula>
    </cfRule>
  </conditionalFormatting>
  <conditionalFormatting sqref="BH18">
    <cfRule type="cellIs" dxfId="474" priority="1775" operator="equal">
      <formula>"Muy Alta"</formula>
    </cfRule>
  </conditionalFormatting>
  <conditionalFormatting sqref="BH18">
    <cfRule type="cellIs" dxfId="473" priority="1776" operator="equal">
      <formula>"Alta"</formula>
    </cfRule>
  </conditionalFormatting>
  <conditionalFormatting sqref="BH18">
    <cfRule type="cellIs" dxfId="472" priority="1777" operator="equal">
      <formula>"Media"</formula>
    </cfRule>
  </conditionalFormatting>
  <conditionalFormatting sqref="BH18">
    <cfRule type="cellIs" dxfId="471" priority="1778" operator="equal">
      <formula>"Baja"</formula>
    </cfRule>
  </conditionalFormatting>
  <conditionalFormatting sqref="BH18">
    <cfRule type="cellIs" dxfId="470" priority="1779" operator="equal">
      <formula>"Muy Baja"</formula>
    </cfRule>
  </conditionalFormatting>
  <conditionalFormatting sqref="BK18">
    <cfRule type="cellIs" dxfId="469" priority="1780" operator="equal">
      <formula>"Catastrófico"</formula>
    </cfRule>
  </conditionalFormatting>
  <conditionalFormatting sqref="BK18">
    <cfRule type="cellIs" dxfId="468" priority="1781" operator="equal">
      <formula>"Mayor"</formula>
    </cfRule>
  </conditionalFormatting>
  <conditionalFormatting sqref="BK18">
    <cfRule type="cellIs" dxfId="467" priority="1782" operator="equal">
      <formula>"Moderado"</formula>
    </cfRule>
  </conditionalFormatting>
  <conditionalFormatting sqref="BK18">
    <cfRule type="cellIs" dxfId="466" priority="1783" operator="equal">
      <formula>"Menor"</formula>
    </cfRule>
  </conditionalFormatting>
  <conditionalFormatting sqref="BK18">
    <cfRule type="cellIs" dxfId="465" priority="1784" operator="equal">
      <formula>"Leve"</formula>
    </cfRule>
  </conditionalFormatting>
  <conditionalFormatting sqref="BM18">
    <cfRule type="cellIs" dxfId="464" priority="1785" operator="equal">
      <formula>"Extremo"</formula>
    </cfRule>
  </conditionalFormatting>
  <conditionalFormatting sqref="BM18">
    <cfRule type="cellIs" dxfId="463" priority="1786" operator="equal">
      <formula>"Alto"</formula>
    </cfRule>
  </conditionalFormatting>
  <conditionalFormatting sqref="BM18">
    <cfRule type="cellIs" dxfId="462" priority="1787" operator="equal">
      <formula>"Moderado"</formula>
    </cfRule>
  </conditionalFormatting>
  <conditionalFormatting sqref="BM18">
    <cfRule type="cellIs" dxfId="461" priority="1788" operator="equal">
      <formula>"Bajo"</formula>
    </cfRule>
  </conditionalFormatting>
  <conditionalFormatting sqref="AG18:AG21">
    <cfRule type="containsText" dxfId="460" priority="1789" operator="containsText" text="❌">
      <formula>NOT(ISERROR(SEARCH(("❌"),(AG18))))</formula>
    </cfRule>
  </conditionalFormatting>
  <conditionalFormatting sqref="K18">
    <cfRule type="cellIs" dxfId="459" priority="1790" operator="equal">
      <formula>"Muy Alta"</formula>
    </cfRule>
  </conditionalFormatting>
  <conditionalFormatting sqref="K18">
    <cfRule type="cellIs" dxfId="458" priority="1791" operator="equal">
      <formula>"Alta"</formula>
    </cfRule>
  </conditionalFormatting>
  <conditionalFormatting sqref="K18">
    <cfRule type="cellIs" dxfId="457" priority="1792" operator="equal">
      <formula>"Media"</formula>
    </cfRule>
  </conditionalFormatting>
  <conditionalFormatting sqref="K18">
    <cfRule type="cellIs" dxfId="456" priority="1793" operator="equal">
      <formula>"Baja"</formula>
    </cfRule>
  </conditionalFormatting>
  <conditionalFormatting sqref="K18">
    <cfRule type="cellIs" dxfId="455" priority="1794" operator="equal">
      <formula>"Muy Baja"</formula>
    </cfRule>
  </conditionalFormatting>
  <conditionalFormatting sqref="AH18">
    <cfRule type="cellIs" dxfId="454" priority="1795" operator="equal">
      <formula>"Catastrófico"</formula>
    </cfRule>
  </conditionalFormatting>
  <conditionalFormatting sqref="AH18">
    <cfRule type="cellIs" dxfId="453" priority="1796" operator="equal">
      <formula>"Mayor"</formula>
    </cfRule>
  </conditionalFormatting>
  <conditionalFormatting sqref="AH18">
    <cfRule type="cellIs" dxfId="452" priority="1797" operator="equal">
      <formula>"Moderado"</formula>
    </cfRule>
  </conditionalFormatting>
  <conditionalFormatting sqref="AH18">
    <cfRule type="cellIs" dxfId="451" priority="1798" operator="equal">
      <formula>"Menor"</formula>
    </cfRule>
  </conditionalFormatting>
  <conditionalFormatting sqref="AH18">
    <cfRule type="cellIs" dxfId="450" priority="1799" operator="equal">
      <formula>"Leve"</formula>
    </cfRule>
  </conditionalFormatting>
  <conditionalFormatting sqref="BM18:BM21">
    <cfRule type="cellIs" dxfId="449" priority="1800" operator="equal">
      <formula>"Extremo"</formula>
    </cfRule>
  </conditionalFormatting>
  <conditionalFormatting sqref="BM18:BM21">
    <cfRule type="cellIs" dxfId="448" priority="1801" operator="equal">
      <formula>"Extremo"</formula>
    </cfRule>
  </conditionalFormatting>
  <conditionalFormatting sqref="BM18:BM21">
    <cfRule type="cellIs" dxfId="447" priority="1802" operator="equal">
      <formula>"Alta"</formula>
    </cfRule>
  </conditionalFormatting>
  <conditionalFormatting sqref="K18:K21">
    <cfRule type="cellIs" dxfId="446" priority="1803" operator="equal">
      <formula>"Casi Seguro"</formula>
    </cfRule>
  </conditionalFormatting>
  <conditionalFormatting sqref="K18:K21">
    <cfRule type="cellIs" dxfId="445" priority="1804" operator="equal">
      <formula>"Probable"</formula>
    </cfRule>
  </conditionalFormatting>
  <conditionalFormatting sqref="K18:K21">
    <cfRule type="cellIs" dxfId="444" priority="1805" operator="equal">
      <formula>"Posible"</formula>
    </cfRule>
  </conditionalFormatting>
  <conditionalFormatting sqref="K18:K21">
    <cfRule type="cellIs" dxfId="443" priority="1806" operator="equal">
      <formula>"Rara vez"</formula>
    </cfRule>
  </conditionalFormatting>
  <conditionalFormatting sqref="K18:K21">
    <cfRule type="cellIs" dxfId="442" priority="1807" operator="equal">
      <formula>"Improbable"</formula>
    </cfRule>
  </conditionalFormatting>
  <conditionalFormatting sqref="K18:K21">
    <cfRule type="cellIs" dxfId="441" priority="1808" operator="equal">
      <formula>"Rara vez"</formula>
    </cfRule>
  </conditionalFormatting>
  <conditionalFormatting sqref="AJ18:AJ21">
    <cfRule type="cellIs" dxfId="440" priority="1809" operator="equal">
      <formula>"Moderada"</formula>
    </cfRule>
  </conditionalFormatting>
  <conditionalFormatting sqref="AJ18:AJ21">
    <cfRule type="cellIs" dxfId="439" priority="1810" operator="equal">
      <formula>"Alta"</formula>
    </cfRule>
  </conditionalFormatting>
  <conditionalFormatting sqref="AJ18:AJ21">
    <cfRule type="cellIs" dxfId="438" priority="1811" operator="equal">
      <formula>"Extrema"</formula>
    </cfRule>
  </conditionalFormatting>
  <conditionalFormatting sqref="AJ25">
    <cfRule type="cellIs" dxfId="437" priority="1812" operator="equal">
      <formula>"Extremo"</formula>
    </cfRule>
  </conditionalFormatting>
  <conditionalFormatting sqref="AJ25">
    <cfRule type="cellIs" dxfId="436" priority="1813" operator="equal">
      <formula>"Alto"</formula>
    </cfRule>
  </conditionalFormatting>
  <conditionalFormatting sqref="AJ25">
    <cfRule type="cellIs" dxfId="435" priority="1814" operator="equal">
      <formula>"Moderado"</formula>
    </cfRule>
  </conditionalFormatting>
  <conditionalFormatting sqref="AJ25">
    <cfRule type="cellIs" dxfId="434" priority="1815" operator="equal">
      <formula>"Bajo"</formula>
    </cfRule>
  </conditionalFormatting>
  <conditionalFormatting sqref="BH25">
    <cfRule type="cellIs" dxfId="433" priority="1816" operator="equal">
      <formula>"Muy Alta"</formula>
    </cfRule>
  </conditionalFormatting>
  <conditionalFormatting sqref="BH25">
    <cfRule type="cellIs" dxfId="432" priority="1817" operator="equal">
      <formula>"Alta"</formula>
    </cfRule>
  </conditionalFormatting>
  <conditionalFormatting sqref="BH25">
    <cfRule type="cellIs" dxfId="431" priority="1818" operator="equal">
      <formula>"Media"</formula>
    </cfRule>
  </conditionalFormatting>
  <conditionalFormatting sqref="BH25">
    <cfRule type="cellIs" dxfId="430" priority="1819" operator="equal">
      <formula>"Baja"</formula>
    </cfRule>
  </conditionalFormatting>
  <conditionalFormatting sqref="BH25">
    <cfRule type="cellIs" dxfId="429" priority="1820" operator="equal">
      <formula>"Muy Baja"</formula>
    </cfRule>
  </conditionalFormatting>
  <conditionalFormatting sqref="BK25">
    <cfRule type="cellIs" dxfId="428" priority="1821" operator="equal">
      <formula>"Catastrófico"</formula>
    </cfRule>
  </conditionalFormatting>
  <conditionalFormatting sqref="BK25">
    <cfRule type="cellIs" dxfId="427" priority="1822" operator="equal">
      <formula>"Mayor"</formula>
    </cfRule>
  </conditionalFormatting>
  <conditionalFormatting sqref="BK25">
    <cfRule type="cellIs" dxfId="426" priority="1823" operator="equal">
      <formula>"Moderado"</formula>
    </cfRule>
  </conditionalFormatting>
  <conditionalFormatting sqref="BK25">
    <cfRule type="cellIs" dxfId="425" priority="1824" operator="equal">
      <formula>"Menor"</formula>
    </cfRule>
  </conditionalFormatting>
  <conditionalFormatting sqref="BK25">
    <cfRule type="cellIs" dxfId="424" priority="1825" operator="equal">
      <formula>"Leve"</formula>
    </cfRule>
  </conditionalFormatting>
  <conditionalFormatting sqref="BM25">
    <cfRule type="cellIs" dxfId="423" priority="1826" operator="equal">
      <formula>"Extremo"</formula>
    </cfRule>
  </conditionalFormatting>
  <conditionalFormatting sqref="BM25">
    <cfRule type="cellIs" dxfId="422" priority="1827" operator="equal">
      <formula>"Alto"</formula>
    </cfRule>
  </conditionalFormatting>
  <conditionalFormatting sqref="BM25">
    <cfRule type="cellIs" dxfId="421" priority="1828" operator="equal">
      <formula>"Moderado"</formula>
    </cfRule>
  </conditionalFormatting>
  <conditionalFormatting sqref="BM25">
    <cfRule type="cellIs" dxfId="420" priority="1829" operator="equal">
      <formula>"Bajo"</formula>
    </cfRule>
  </conditionalFormatting>
  <conditionalFormatting sqref="AG25:AG30">
    <cfRule type="containsText" dxfId="419" priority="1830" operator="containsText" text="❌">
      <formula>NOT(ISERROR(SEARCH(("❌"),(AG25))))</formula>
    </cfRule>
  </conditionalFormatting>
  <conditionalFormatting sqref="AH25">
    <cfRule type="cellIs" dxfId="418" priority="1831" operator="equal">
      <formula>"Catastrófico"</formula>
    </cfRule>
  </conditionalFormatting>
  <conditionalFormatting sqref="AH25">
    <cfRule type="cellIs" dxfId="417" priority="1832" operator="equal">
      <formula>"Mayor"</formula>
    </cfRule>
  </conditionalFormatting>
  <conditionalFormatting sqref="AH25">
    <cfRule type="cellIs" dxfId="416" priority="1833" operator="equal">
      <formula>"Moderado"</formula>
    </cfRule>
  </conditionalFormatting>
  <conditionalFormatting sqref="AH25">
    <cfRule type="cellIs" dxfId="415" priority="1834" operator="equal">
      <formula>"Menor"</formula>
    </cfRule>
  </conditionalFormatting>
  <conditionalFormatting sqref="AH25">
    <cfRule type="cellIs" dxfId="414" priority="1835" operator="equal">
      <formula>"Leve"</formula>
    </cfRule>
  </conditionalFormatting>
  <conditionalFormatting sqref="K25">
    <cfRule type="cellIs" dxfId="413" priority="1836" operator="equal">
      <formula>"Muy Alta"</formula>
    </cfRule>
  </conditionalFormatting>
  <conditionalFormatting sqref="K25">
    <cfRule type="cellIs" dxfId="412" priority="1837" operator="equal">
      <formula>"Alta"</formula>
    </cfRule>
  </conditionalFormatting>
  <conditionalFormatting sqref="K25">
    <cfRule type="cellIs" dxfId="411" priority="1838" operator="equal">
      <formula>"Media"</formula>
    </cfRule>
  </conditionalFormatting>
  <conditionalFormatting sqref="K25">
    <cfRule type="cellIs" dxfId="410" priority="1839" operator="equal">
      <formula>"Baja"</formula>
    </cfRule>
  </conditionalFormatting>
  <conditionalFormatting sqref="K25">
    <cfRule type="cellIs" dxfId="409" priority="1840" operator="equal">
      <formula>"Muy Baja"</formula>
    </cfRule>
  </conditionalFormatting>
  <conditionalFormatting sqref="BI25">
    <cfRule type="cellIs" dxfId="408" priority="1841" operator="equal">
      <formula>"Catastrófico"</formula>
    </cfRule>
  </conditionalFormatting>
  <conditionalFormatting sqref="BI25">
    <cfRule type="cellIs" dxfId="407" priority="1842" operator="equal">
      <formula>"Mayor"</formula>
    </cfRule>
  </conditionalFormatting>
  <conditionalFormatting sqref="BI25">
    <cfRule type="cellIs" dxfId="406" priority="1843" operator="equal">
      <formula>"Moderado"</formula>
    </cfRule>
  </conditionalFormatting>
  <conditionalFormatting sqref="BI25">
    <cfRule type="cellIs" dxfId="405" priority="1844" operator="equal">
      <formula>"Menor"</formula>
    </cfRule>
  </conditionalFormatting>
  <conditionalFormatting sqref="BI25">
    <cfRule type="cellIs" dxfId="404" priority="1845" operator="equal">
      <formula>"Leve"</formula>
    </cfRule>
  </conditionalFormatting>
  <conditionalFormatting sqref="BM25:BM30">
    <cfRule type="cellIs" dxfId="403" priority="1846" operator="equal">
      <formula>"Extremo"</formula>
    </cfRule>
  </conditionalFormatting>
  <conditionalFormatting sqref="BM25:BM30">
    <cfRule type="cellIs" dxfId="402" priority="1847" operator="equal">
      <formula>"Extremo"</formula>
    </cfRule>
  </conditionalFormatting>
  <conditionalFormatting sqref="BM25:BM30">
    <cfRule type="cellIs" dxfId="401" priority="1848" operator="equal">
      <formula>"Alta"</formula>
    </cfRule>
  </conditionalFormatting>
  <conditionalFormatting sqref="K25:K30 BI25:BI30">
    <cfRule type="cellIs" dxfId="400" priority="1849" operator="equal">
      <formula>"Casi Seguro"</formula>
    </cfRule>
  </conditionalFormatting>
  <conditionalFormatting sqref="K25:K30">
    <cfRule type="cellIs" dxfId="399" priority="1850" operator="equal">
      <formula>"Probable"</formula>
    </cfRule>
  </conditionalFormatting>
  <conditionalFormatting sqref="K25:K30 BI25:BI30">
    <cfRule type="cellIs" dxfId="398" priority="1851" operator="equal">
      <formula>"Posible"</formula>
    </cfRule>
  </conditionalFormatting>
  <conditionalFormatting sqref="K25:K30">
    <cfRule type="cellIs" dxfId="397" priority="1852" operator="equal">
      <formula>"Rara vez"</formula>
    </cfRule>
  </conditionalFormatting>
  <conditionalFormatting sqref="K25:K30">
    <cfRule type="cellIs" dxfId="396" priority="1853" operator="equal">
      <formula>"Improbable"</formula>
    </cfRule>
  </conditionalFormatting>
  <conditionalFormatting sqref="K25:K30">
    <cfRule type="cellIs" dxfId="395" priority="1854" operator="equal">
      <formula>"Rara vez"</formula>
    </cfRule>
  </conditionalFormatting>
  <conditionalFormatting sqref="BI25:BI30">
    <cfRule type="cellIs" dxfId="394" priority="1855" operator="equal">
      <formula>"Probable"</formula>
    </cfRule>
  </conditionalFormatting>
  <conditionalFormatting sqref="BI25:BI30">
    <cfRule type="cellIs" dxfId="393" priority="1856" operator="equal">
      <formula>"Improbable"</formula>
    </cfRule>
  </conditionalFormatting>
  <conditionalFormatting sqref="BI25:BI30">
    <cfRule type="cellIs" dxfId="392" priority="1857" operator="equal">
      <formula>"Rara vez"</formula>
    </cfRule>
  </conditionalFormatting>
  <conditionalFormatting sqref="AJ25:AJ30">
    <cfRule type="cellIs" dxfId="391" priority="1858" operator="equal">
      <formula>"Moderada"</formula>
    </cfRule>
  </conditionalFormatting>
  <conditionalFormatting sqref="AJ25:AJ30">
    <cfRule type="cellIs" dxfId="390" priority="1859" operator="equal">
      <formula>"Alta"</formula>
    </cfRule>
  </conditionalFormatting>
  <conditionalFormatting sqref="AJ25:AJ30">
    <cfRule type="cellIs" dxfId="389" priority="1860" operator="equal">
      <formula>"Extrema"</formula>
    </cfRule>
  </conditionalFormatting>
  <conditionalFormatting sqref="BI25">
    <cfRule type="cellIs" dxfId="388" priority="1861" operator="equal">
      <formula>"Catastrófico"</formula>
    </cfRule>
  </conditionalFormatting>
  <conditionalFormatting sqref="BI25">
    <cfRule type="cellIs" dxfId="387" priority="1862" operator="equal">
      <formula>"Mayor"</formula>
    </cfRule>
  </conditionalFormatting>
  <conditionalFormatting sqref="BI25">
    <cfRule type="cellIs" dxfId="386" priority="1863" operator="equal">
      <formula>"Moderado"</formula>
    </cfRule>
  </conditionalFormatting>
  <conditionalFormatting sqref="BI25">
    <cfRule type="cellIs" dxfId="385" priority="1864" operator="equal">
      <formula>"Menor"</formula>
    </cfRule>
  </conditionalFormatting>
  <conditionalFormatting sqref="BI25">
    <cfRule type="cellIs" dxfId="384" priority="1865" operator="equal">
      <formula>"Leve"</formula>
    </cfRule>
  </conditionalFormatting>
  <conditionalFormatting sqref="BI25">
    <cfRule type="cellIs" dxfId="383" priority="1866" operator="equal">
      <formula>"Casi Seguro"</formula>
    </cfRule>
  </conditionalFormatting>
  <conditionalFormatting sqref="BI25">
    <cfRule type="cellIs" dxfId="382" priority="1867" operator="equal">
      <formula>"Probable"</formula>
    </cfRule>
  </conditionalFormatting>
  <conditionalFormatting sqref="BI25">
    <cfRule type="cellIs" dxfId="381" priority="1868" operator="equal">
      <formula>"Posible"</formula>
    </cfRule>
  </conditionalFormatting>
  <conditionalFormatting sqref="BI25">
    <cfRule type="cellIs" dxfId="380" priority="1869" operator="equal">
      <formula>"Improbable"</formula>
    </cfRule>
  </conditionalFormatting>
  <conditionalFormatting sqref="BI25">
    <cfRule type="cellIs" dxfId="379" priority="1870" operator="equal">
      <formula>"Rara vez"</formula>
    </cfRule>
  </conditionalFormatting>
  <conditionalFormatting sqref="AJ35">
    <cfRule type="cellIs" dxfId="378" priority="1871" operator="equal">
      <formula>"Extremo"</formula>
    </cfRule>
  </conditionalFormatting>
  <conditionalFormatting sqref="AJ35">
    <cfRule type="cellIs" dxfId="377" priority="1872" operator="equal">
      <formula>"Alto"</formula>
    </cfRule>
  </conditionalFormatting>
  <conditionalFormatting sqref="AJ35">
    <cfRule type="cellIs" dxfId="376" priority="1873" operator="equal">
      <formula>"Moderado"</formula>
    </cfRule>
  </conditionalFormatting>
  <conditionalFormatting sqref="AJ35">
    <cfRule type="cellIs" dxfId="375" priority="1874" operator="equal">
      <formula>"Bajo"</formula>
    </cfRule>
  </conditionalFormatting>
  <conditionalFormatting sqref="BH35 BJ35">
    <cfRule type="cellIs" dxfId="374" priority="1875" operator="equal">
      <formula>"Muy Alta"</formula>
    </cfRule>
  </conditionalFormatting>
  <conditionalFormatting sqref="BH35 BJ35">
    <cfRule type="cellIs" dxfId="373" priority="1876" operator="equal">
      <formula>"Alta"</formula>
    </cfRule>
  </conditionalFormatting>
  <conditionalFormatting sqref="BH35 BJ35">
    <cfRule type="cellIs" dxfId="372" priority="1877" operator="equal">
      <formula>"Media"</formula>
    </cfRule>
  </conditionalFormatting>
  <conditionalFormatting sqref="BH35 BJ35">
    <cfRule type="cellIs" dxfId="371" priority="1878" operator="equal">
      <formula>"Baja"</formula>
    </cfRule>
  </conditionalFormatting>
  <conditionalFormatting sqref="BH35 BJ35">
    <cfRule type="cellIs" dxfId="370" priority="1879" operator="equal">
      <formula>"Muy Baja"</formula>
    </cfRule>
  </conditionalFormatting>
  <conditionalFormatting sqref="BK35 BM35">
    <cfRule type="cellIs" dxfId="369" priority="1880" operator="equal">
      <formula>"Catastrófico"</formula>
    </cfRule>
  </conditionalFormatting>
  <conditionalFormatting sqref="BK35 BM35">
    <cfRule type="cellIs" dxfId="368" priority="1881" operator="equal">
      <formula>"Mayor"</formula>
    </cfRule>
  </conditionalFormatting>
  <conditionalFormatting sqref="BK35 BM35">
    <cfRule type="cellIs" dxfId="367" priority="1882" operator="equal">
      <formula>"Moderado"</formula>
    </cfRule>
  </conditionalFormatting>
  <conditionalFormatting sqref="BK35 BM35">
    <cfRule type="cellIs" dxfId="366" priority="1883" operator="equal">
      <formula>"Menor"</formula>
    </cfRule>
  </conditionalFormatting>
  <conditionalFormatting sqref="BK35 BM35">
    <cfRule type="cellIs" dxfId="365" priority="1884" operator="equal">
      <formula>"Leve"</formula>
    </cfRule>
  </conditionalFormatting>
  <conditionalFormatting sqref="BM35">
    <cfRule type="cellIs" dxfId="364" priority="1885" operator="equal">
      <formula>"Extremo"</formula>
    </cfRule>
  </conditionalFormatting>
  <conditionalFormatting sqref="BM35">
    <cfRule type="cellIs" dxfId="363" priority="1886" operator="equal">
      <formula>"Alto"</formula>
    </cfRule>
  </conditionalFormatting>
  <conditionalFormatting sqref="BM35">
    <cfRule type="cellIs" dxfId="362" priority="1887" operator="equal">
      <formula>"Moderado"</formula>
    </cfRule>
  </conditionalFormatting>
  <conditionalFormatting sqref="BM35">
    <cfRule type="cellIs" dxfId="361" priority="1888" operator="equal">
      <formula>"Bajo"</formula>
    </cfRule>
  </conditionalFormatting>
  <conditionalFormatting sqref="AG35:AG39 AI35:AI39">
    <cfRule type="containsText" dxfId="360" priority="1889" operator="containsText" text="❌">
      <formula>NOT(ISERROR(SEARCH(("❌"),(AG35))))</formula>
    </cfRule>
  </conditionalFormatting>
  <conditionalFormatting sqref="AH35 AJ35">
    <cfRule type="cellIs" dxfId="359" priority="1890" operator="equal">
      <formula>"Catastrófico"</formula>
    </cfRule>
  </conditionalFormatting>
  <conditionalFormatting sqref="AH35 AJ35">
    <cfRule type="cellIs" dxfId="358" priority="1891" operator="equal">
      <formula>"Mayor"</formula>
    </cfRule>
  </conditionalFormatting>
  <conditionalFormatting sqref="AH35 AJ35">
    <cfRule type="cellIs" dxfId="357" priority="1892" operator="equal">
      <formula>"Moderado"</formula>
    </cfRule>
  </conditionalFormatting>
  <conditionalFormatting sqref="AH35 AJ35">
    <cfRule type="cellIs" dxfId="356" priority="1893" operator="equal">
      <formula>"Menor"</formula>
    </cfRule>
  </conditionalFormatting>
  <conditionalFormatting sqref="AH35 AJ35">
    <cfRule type="cellIs" dxfId="355" priority="1894" operator="equal">
      <formula>"Leve"</formula>
    </cfRule>
  </conditionalFormatting>
  <conditionalFormatting sqref="K35">
    <cfRule type="cellIs" dxfId="354" priority="1895" operator="equal">
      <formula>"Muy Alta"</formula>
    </cfRule>
  </conditionalFormatting>
  <conditionalFormatting sqref="K35">
    <cfRule type="cellIs" dxfId="353" priority="1896" operator="equal">
      <formula>"Alta"</formula>
    </cfRule>
  </conditionalFormatting>
  <conditionalFormatting sqref="K35">
    <cfRule type="cellIs" dxfId="352" priority="1897" operator="equal">
      <formula>"Media"</formula>
    </cfRule>
  </conditionalFormatting>
  <conditionalFormatting sqref="K35">
    <cfRule type="cellIs" dxfId="351" priority="1898" operator="equal">
      <formula>"Baja"</formula>
    </cfRule>
  </conditionalFormatting>
  <conditionalFormatting sqref="K35">
    <cfRule type="cellIs" dxfId="350" priority="1899" operator="equal">
      <formula>"Muy Baja"</formula>
    </cfRule>
  </conditionalFormatting>
  <conditionalFormatting sqref="BI35 BK35">
    <cfRule type="cellIs" dxfId="349" priority="1900" operator="equal">
      <formula>"Catastrófico"</formula>
    </cfRule>
  </conditionalFormatting>
  <conditionalFormatting sqref="BI35 BK35">
    <cfRule type="cellIs" dxfId="348" priority="1901" operator="equal">
      <formula>"Mayor"</formula>
    </cfRule>
  </conditionalFormatting>
  <conditionalFormatting sqref="BI35 BK35">
    <cfRule type="cellIs" dxfId="347" priority="1902" operator="equal">
      <formula>"Moderado"</formula>
    </cfRule>
  </conditionalFormatting>
  <conditionalFormatting sqref="BI35 BK35">
    <cfRule type="cellIs" dxfId="346" priority="1903" operator="equal">
      <formula>"Menor"</formula>
    </cfRule>
  </conditionalFormatting>
  <conditionalFormatting sqref="BI35 BK35">
    <cfRule type="cellIs" dxfId="345" priority="1904" operator="equal">
      <formula>"Leve"</formula>
    </cfRule>
  </conditionalFormatting>
  <conditionalFormatting sqref="BM35:BM39">
    <cfRule type="cellIs" dxfId="344" priority="1905" operator="equal">
      <formula>"Extremo"</formula>
    </cfRule>
  </conditionalFormatting>
  <conditionalFormatting sqref="BM35:BM39">
    <cfRule type="cellIs" dxfId="343" priority="1906" operator="equal">
      <formula>"Extremo"</formula>
    </cfRule>
  </conditionalFormatting>
  <conditionalFormatting sqref="BM35:BM39">
    <cfRule type="cellIs" dxfId="342" priority="1907" operator="equal">
      <formula>"Alta"</formula>
    </cfRule>
  </conditionalFormatting>
  <conditionalFormatting sqref="K35:K39 BI35:BI39">
    <cfRule type="cellIs" dxfId="341" priority="1908" operator="equal">
      <formula>"Casi Seguro"</formula>
    </cfRule>
  </conditionalFormatting>
  <conditionalFormatting sqref="K35:K39">
    <cfRule type="cellIs" dxfId="340" priority="1909" operator="equal">
      <formula>"Probable"</formula>
    </cfRule>
  </conditionalFormatting>
  <conditionalFormatting sqref="K35:K39 BI35:BI39">
    <cfRule type="cellIs" dxfId="339" priority="1910" operator="equal">
      <formula>"Posible"</formula>
    </cfRule>
  </conditionalFormatting>
  <conditionalFormatting sqref="K35:K39">
    <cfRule type="cellIs" dxfId="338" priority="1911" operator="equal">
      <formula>"Rara vez"</formula>
    </cfRule>
  </conditionalFormatting>
  <conditionalFormatting sqref="K35:K39">
    <cfRule type="cellIs" dxfId="337" priority="1912" operator="equal">
      <formula>"Improbable"</formula>
    </cfRule>
  </conditionalFormatting>
  <conditionalFormatting sqref="K35:K39">
    <cfRule type="cellIs" dxfId="336" priority="1913" operator="equal">
      <formula>"Rara vez"</formula>
    </cfRule>
  </conditionalFormatting>
  <conditionalFormatting sqref="BK35:BK39">
    <cfRule type="cellIs" dxfId="335" priority="1914" operator="equal">
      <formula>"Casi Seguro"</formula>
    </cfRule>
  </conditionalFormatting>
  <conditionalFormatting sqref="BI35:BI39 BK35:BK39">
    <cfRule type="cellIs" dxfId="334" priority="1915" operator="equal">
      <formula>"Probable"</formula>
    </cfRule>
  </conditionalFormatting>
  <conditionalFormatting sqref="BK35:BK39">
    <cfRule type="cellIs" dxfId="333" priority="1916" operator="equal">
      <formula>"Posible"</formula>
    </cfRule>
  </conditionalFormatting>
  <conditionalFormatting sqref="BI35:BI39 BK35:BK39">
    <cfRule type="cellIs" dxfId="332" priority="1917" operator="equal">
      <formula>"Improbable"</formula>
    </cfRule>
  </conditionalFormatting>
  <conditionalFormatting sqref="BI35:BI39 BK35:BK39">
    <cfRule type="cellIs" dxfId="331" priority="1918" operator="equal">
      <formula>"Rara vez"</formula>
    </cfRule>
  </conditionalFormatting>
  <conditionalFormatting sqref="AJ35">
    <cfRule type="cellIs" dxfId="330" priority="1919" operator="equal">
      <formula>"Moderada"</formula>
    </cfRule>
  </conditionalFormatting>
  <conditionalFormatting sqref="AJ35">
    <cfRule type="cellIs" dxfId="329" priority="1920" operator="equal">
      <formula>"Alta"</formula>
    </cfRule>
  </conditionalFormatting>
  <conditionalFormatting sqref="AJ35">
    <cfRule type="cellIs" dxfId="328" priority="1921" operator="equal">
      <formula>"Extrema"</formula>
    </cfRule>
  </conditionalFormatting>
  <conditionalFormatting sqref="BI35 BK35">
    <cfRule type="cellIs" dxfId="327" priority="1922" operator="equal">
      <formula>"Catastrófico"</formula>
    </cfRule>
  </conditionalFormatting>
  <conditionalFormatting sqref="BI35 BK35">
    <cfRule type="cellIs" dxfId="326" priority="1923" operator="equal">
      <formula>"Mayor"</formula>
    </cfRule>
  </conditionalFormatting>
  <conditionalFormatting sqref="BI35 BK35">
    <cfRule type="cellIs" dxfId="325" priority="1924" operator="equal">
      <formula>"Moderado"</formula>
    </cfRule>
  </conditionalFormatting>
  <conditionalFormatting sqref="BI35 BK35">
    <cfRule type="cellIs" dxfId="324" priority="1925" operator="equal">
      <formula>"Menor"</formula>
    </cfRule>
  </conditionalFormatting>
  <conditionalFormatting sqref="BI35 BK35">
    <cfRule type="cellIs" dxfId="323" priority="1926" operator="equal">
      <formula>"Leve"</formula>
    </cfRule>
  </conditionalFormatting>
  <conditionalFormatting sqref="BI35 BK35">
    <cfRule type="cellIs" dxfId="322" priority="1927" operator="equal">
      <formula>"Casi Seguro"</formula>
    </cfRule>
  </conditionalFormatting>
  <conditionalFormatting sqref="BI35 BK35">
    <cfRule type="cellIs" dxfId="321" priority="1928" operator="equal">
      <formula>"Probable"</formula>
    </cfRule>
  </conditionalFormatting>
  <conditionalFormatting sqref="BI35 BK35">
    <cfRule type="cellIs" dxfId="320" priority="1929" operator="equal">
      <formula>"Posible"</formula>
    </cfRule>
  </conditionalFormatting>
  <conditionalFormatting sqref="BI35 BK35">
    <cfRule type="cellIs" dxfId="319" priority="1930" operator="equal">
      <formula>"Improbable"</formula>
    </cfRule>
  </conditionalFormatting>
  <conditionalFormatting sqref="BI35 BK35">
    <cfRule type="cellIs" dxfId="318" priority="1931" operator="equal">
      <formula>"Rara vez"</formula>
    </cfRule>
  </conditionalFormatting>
  <conditionalFormatting sqref="BI51 BI54">
    <cfRule type="cellIs" dxfId="317" priority="299" operator="equal">
      <formula>"Catastrófico"</formula>
    </cfRule>
  </conditionalFormatting>
  <conditionalFormatting sqref="BI51 BI54">
    <cfRule type="cellIs" dxfId="316" priority="300" operator="equal">
      <formula>"Mayor"</formula>
    </cfRule>
  </conditionalFormatting>
  <conditionalFormatting sqref="BI51 BI54">
    <cfRule type="cellIs" dxfId="315" priority="301" operator="equal">
      <formula>"Moderado"</formula>
    </cfRule>
  </conditionalFormatting>
  <conditionalFormatting sqref="BI51 BI54">
    <cfRule type="cellIs" dxfId="314" priority="302" operator="equal">
      <formula>"Menor"</formula>
    </cfRule>
  </conditionalFormatting>
  <conditionalFormatting sqref="BI51 BI54">
    <cfRule type="cellIs" dxfId="313" priority="303" operator="equal">
      <formula>"Leve"</formula>
    </cfRule>
  </conditionalFormatting>
  <conditionalFormatting sqref="BI51:BI54">
    <cfRule type="cellIs" dxfId="312" priority="304" operator="equal">
      <formula>"Casi Seguro"</formula>
    </cfRule>
  </conditionalFormatting>
  <conditionalFormatting sqref="BI51:BI54">
    <cfRule type="cellIs" dxfId="311" priority="305" operator="equal">
      <formula>"Probable"</formula>
    </cfRule>
  </conditionalFormatting>
  <conditionalFormatting sqref="BI51:BI54">
    <cfRule type="cellIs" dxfId="310" priority="306" operator="equal">
      <formula>"Posible"</formula>
    </cfRule>
  </conditionalFormatting>
  <conditionalFormatting sqref="BI51:BI54">
    <cfRule type="cellIs" dxfId="309" priority="307" operator="equal">
      <formula>"Improbable"</formula>
    </cfRule>
  </conditionalFormatting>
  <conditionalFormatting sqref="BI51:BI54">
    <cfRule type="cellIs" dxfId="308" priority="308" operator="equal">
      <formula>"Rara vez"</formula>
    </cfRule>
  </conditionalFormatting>
  <conditionalFormatting sqref="BI51 BI54">
    <cfRule type="cellIs" dxfId="307" priority="309" operator="equal">
      <formula>"Catastrófico"</formula>
    </cfRule>
  </conditionalFormatting>
  <conditionalFormatting sqref="BI51 BI54">
    <cfRule type="cellIs" dxfId="306" priority="310" operator="equal">
      <formula>"Mayor"</formula>
    </cfRule>
  </conditionalFormatting>
  <conditionalFormatting sqref="BI51 BI54">
    <cfRule type="cellIs" dxfId="305" priority="311" operator="equal">
      <formula>"Moderado"</formula>
    </cfRule>
  </conditionalFormatting>
  <conditionalFormatting sqref="BI51 BI54">
    <cfRule type="cellIs" dxfId="304" priority="312" operator="equal">
      <formula>"Menor"</formula>
    </cfRule>
  </conditionalFormatting>
  <conditionalFormatting sqref="BI51 BI54">
    <cfRule type="cellIs" dxfId="303" priority="313" operator="equal">
      <formula>"Leve"</formula>
    </cfRule>
  </conditionalFormatting>
  <conditionalFormatting sqref="BI51:BI54">
    <cfRule type="cellIs" dxfId="302" priority="314" operator="equal">
      <formula>"Casi Seguro"</formula>
    </cfRule>
  </conditionalFormatting>
  <conditionalFormatting sqref="BI51:BI54">
    <cfRule type="cellIs" dxfId="301" priority="315" operator="equal">
      <formula>"Probable"</formula>
    </cfRule>
  </conditionalFormatting>
  <conditionalFormatting sqref="BI51:BI54">
    <cfRule type="cellIs" dxfId="300" priority="316" operator="equal">
      <formula>"Posible"</formula>
    </cfRule>
  </conditionalFormatting>
  <conditionalFormatting sqref="BI51:BI54">
    <cfRule type="cellIs" dxfId="299" priority="317" operator="equal">
      <formula>"Improbable"</formula>
    </cfRule>
  </conditionalFormatting>
  <conditionalFormatting sqref="BI51:BI54">
    <cfRule type="cellIs" dxfId="298" priority="318" operator="equal">
      <formula>"Rara vez"</formula>
    </cfRule>
  </conditionalFormatting>
  <conditionalFormatting sqref="K54">
    <cfRule type="cellIs" dxfId="297" priority="288" operator="equal">
      <formula>"Muy Alta"</formula>
    </cfRule>
  </conditionalFormatting>
  <conditionalFormatting sqref="K54">
    <cfRule type="cellIs" dxfId="296" priority="289" operator="equal">
      <formula>"Alta"</formula>
    </cfRule>
  </conditionalFormatting>
  <conditionalFormatting sqref="K54">
    <cfRule type="cellIs" dxfId="295" priority="290" operator="equal">
      <formula>"Media"</formula>
    </cfRule>
  </conditionalFormatting>
  <conditionalFormatting sqref="K54">
    <cfRule type="cellIs" dxfId="294" priority="291" operator="equal">
      <formula>"Baja"</formula>
    </cfRule>
  </conditionalFormatting>
  <conditionalFormatting sqref="K54">
    <cfRule type="cellIs" dxfId="293" priority="292" operator="equal">
      <formula>"Muy Baja"</formula>
    </cfRule>
  </conditionalFormatting>
  <conditionalFormatting sqref="K54:K57">
    <cfRule type="cellIs" dxfId="292" priority="293" operator="equal">
      <formula>"Casi Seguro"</formula>
    </cfRule>
  </conditionalFormatting>
  <conditionalFormatting sqref="K54:K57">
    <cfRule type="cellIs" dxfId="291" priority="294" operator="equal">
      <formula>"Probable"</formula>
    </cfRule>
  </conditionalFormatting>
  <conditionalFormatting sqref="K54:K57">
    <cfRule type="cellIs" dxfId="290" priority="295" operator="equal">
      <formula>"Posible"</formula>
    </cfRule>
  </conditionalFormatting>
  <conditionalFormatting sqref="K54:K57">
    <cfRule type="cellIs" dxfId="289" priority="296" operator="equal">
      <formula>"Rara vez"</formula>
    </cfRule>
  </conditionalFormatting>
  <conditionalFormatting sqref="K54:K57">
    <cfRule type="cellIs" dxfId="288" priority="297" operator="equal">
      <formula>"Improbable"</formula>
    </cfRule>
  </conditionalFormatting>
  <conditionalFormatting sqref="K54:K57">
    <cfRule type="cellIs" dxfId="287" priority="298" operator="equal">
      <formula>"Rara vez"</formula>
    </cfRule>
  </conditionalFormatting>
  <conditionalFormatting sqref="AG58:AG60">
    <cfRule type="containsText" dxfId="286" priority="287" operator="containsText" text="❌">
      <formula>NOT(ISERROR(SEARCH(("❌"),(AG58))))</formula>
    </cfRule>
  </conditionalFormatting>
  <conditionalFormatting sqref="AJ58">
    <cfRule type="cellIs" dxfId="285" priority="275" operator="equal">
      <formula>"Extremo"</formula>
    </cfRule>
  </conditionalFormatting>
  <conditionalFormatting sqref="AJ58">
    <cfRule type="cellIs" dxfId="284" priority="276" operator="equal">
      <formula>"Alto"</formula>
    </cfRule>
  </conditionalFormatting>
  <conditionalFormatting sqref="AJ58">
    <cfRule type="cellIs" dxfId="283" priority="277" operator="equal">
      <formula>"Moderado"</formula>
    </cfRule>
  </conditionalFormatting>
  <conditionalFormatting sqref="AJ58">
    <cfRule type="cellIs" dxfId="282" priority="278" operator="equal">
      <formula>"Bajo"</formula>
    </cfRule>
  </conditionalFormatting>
  <conditionalFormatting sqref="AH58">
    <cfRule type="cellIs" dxfId="281" priority="279" operator="equal">
      <formula>"Catastrófico"</formula>
    </cfRule>
  </conditionalFormatting>
  <conditionalFormatting sqref="AH58">
    <cfRule type="cellIs" dxfId="280" priority="280" operator="equal">
      <formula>"Mayor"</formula>
    </cfRule>
  </conditionalFormatting>
  <conditionalFormatting sqref="AH58">
    <cfRule type="cellIs" dxfId="279" priority="281" operator="equal">
      <formula>"Moderado"</formula>
    </cfRule>
  </conditionalFormatting>
  <conditionalFormatting sqref="AH58">
    <cfRule type="cellIs" dxfId="278" priority="282" operator="equal">
      <formula>"Menor"</formula>
    </cfRule>
  </conditionalFormatting>
  <conditionalFormatting sqref="AH58">
    <cfRule type="cellIs" dxfId="277" priority="283" operator="equal">
      <formula>"Leve"</formula>
    </cfRule>
  </conditionalFormatting>
  <conditionalFormatting sqref="AJ58:AJ60">
    <cfRule type="cellIs" dxfId="276" priority="284" operator="equal">
      <formula>"Moderada"</formula>
    </cfRule>
  </conditionalFormatting>
  <conditionalFormatting sqref="AJ58:AJ60">
    <cfRule type="cellIs" dxfId="275" priority="285" operator="equal">
      <formula>"Alta"</formula>
    </cfRule>
  </conditionalFormatting>
  <conditionalFormatting sqref="AJ58:AJ60">
    <cfRule type="cellIs" dxfId="274" priority="286" operator="equal">
      <formula>"Extrema"</formula>
    </cfRule>
  </conditionalFormatting>
  <conditionalFormatting sqref="BI58">
    <cfRule type="cellIs" dxfId="273" priority="243" operator="equal">
      <formula>"Catastrófico"</formula>
    </cfRule>
  </conditionalFormatting>
  <conditionalFormatting sqref="BI58">
    <cfRule type="cellIs" dxfId="272" priority="244" operator="equal">
      <formula>"Mayor"</formula>
    </cfRule>
  </conditionalFormatting>
  <conditionalFormatting sqref="BI58">
    <cfRule type="cellIs" dxfId="271" priority="245" operator="equal">
      <formula>"Moderado"</formula>
    </cfRule>
  </conditionalFormatting>
  <conditionalFormatting sqref="BI58">
    <cfRule type="cellIs" dxfId="270" priority="246" operator="equal">
      <formula>"Menor"</formula>
    </cfRule>
  </conditionalFormatting>
  <conditionalFormatting sqref="BI58">
    <cfRule type="cellIs" dxfId="269" priority="247" operator="equal">
      <formula>"Leve"</formula>
    </cfRule>
  </conditionalFormatting>
  <conditionalFormatting sqref="BI58:BI60">
    <cfRule type="cellIs" dxfId="268" priority="248" operator="equal">
      <formula>"Casi Seguro"</formula>
    </cfRule>
  </conditionalFormatting>
  <conditionalFormatting sqref="BI58:BI60">
    <cfRule type="cellIs" dxfId="267" priority="249" operator="equal">
      <formula>"Probable"</formula>
    </cfRule>
  </conditionalFormatting>
  <conditionalFormatting sqref="BI58:BI60">
    <cfRule type="cellIs" dxfId="266" priority="250" operator="equal">
      <formula>"Posible"</formula>
    </cfRule>
  </conditionalFormatting>
  <conditionalFormatting sqref="BI58:BI60">
    <cfRule type="cellIs" dxfId="265" priority="251" operator="equal">
      <formula>"Improbable"</formula>
    </cfRule>
  </conditionalFormatting>
  <conditionalFormatting sqref="BI58:BI60">
    <cfRule type="cellIs" dxfId="264" priority="252" operator="equal">
      <formula>"Rara vez"</formula>
    </cfRule>
  </conditionalFormatting>
  <conditionalFormatting sqref="BH58">
    <cfRule type="cellIs" dxfId="263" priority="253" operator="equal">
      <formula>"Muy Alta"</formula>
    </cfRule>
  </conditionalFormatting>
  <conditionalFormatting sqref="BH58">
    <cfRule type="cellIs" dxfId="262" priority="254" operator="equal">
      <formula>"Alta"</formula>
    </cfRule>
  </conditionalFormatting>
  <conditionalFormatting sqref="BH58">
    <cfRule type="cellIs" dxfId="261" priority="255" operator="equal">
      <formula>"Media"</formula>
    </cfRule>
  </conditionalFormatting>
  <conditionalFormatting sqref="BH58">
    <cfRule type="cellIs" dxfId="260" priority="256" operator="equal">
      <formula>"Baja"</formula>
    </cfRule>
  </conditionalFormatting>
  <conditionalFormatting sqref="BH58">
    <cfRule type="cellIs" dxfId="259" priority="257" operator="equal">
      <formula>"Muy Baja"</formula>
    </cfRule>
  </conditionalFormatting>
  <conditionalFormatting sqref="BK58">
    <cfRule type="cellIs" dxfId="258" priority="258" operator="equal">
      <formula>"Catastrófico"</formula>
    </cfRule>
  </conditionalFormatting>
  <conditionalFormatting sqref="BK58">
    <cfRule type="cellIs" dxfId="257" priority="259" operator="equal">
      <formula>"Mayor"</formula>
    </cfRule>
  </conditionalFormatting>
  <conditionalFormatting sqref="BK58">
    <cfRule type="cellIs" dxfId="256" priority="260" operator="equal">
      <formula>"Moderado"</formula>
    </cfRule>
  </conditionalFormatting>
  <conditionalFormatting sqref="BK58">
    <cfRule type="cellIs" dxfId="255" priority="261" operator="equal">
      <formula>"Menor"</formula>
    </cfRule>
  </conditionalFormatting>
  <conditionalFormatting sqref="BK58">
    <cfRule type="cellIs" dxfId="254" priority="262" operator="equal">
      <formula>"Leve"</formula>
    </cfRule>
  </conditionalFormatting>
  <conditionalFormatting sqref="BM58">
    <cfRule type="cellIs" dxfId="253" priority="263" operator="equal">
      <formula>"Extremo"</formula>
    </cfRule>
  </conditionalFormatting>
  <conditionalFormatting sqref="BM58">
    <cfRule type="cellIs" dxfId="252" priority="264" operator="equal">
      <formula>"Alto"</formula>
    </cfRule>
  </conditionalFormatting>
  <conditionalFormatting sqref="BM58">
    <cfRule type="cellIs" dxfId="251" priority="265" operator="equal">
      <formula>"Moderado"</formula>
    </cfRule>
  </conditionalFormatting>
  <conditionalFormatting sqref="BM58">
    <cfRule type="cellIs" dxfId="250" priority="266" operator="equal">
      <formula>"Bajo"</formula>
    </cfRule>
  </conditionalFormatting>
  <conditionalFormatting sqref="BI58">
    <cfRule type="cellIs" dxfId="249" priority="267" operator="equal">
      <formula>"Catastrófico"</formula>
    </cfRule>
  </conditionalFormatting>
  <conditionalFormatting sqref="BI58">
    <cfRule type="cellIs" dxfId="248" priority="268" operator="equal">
      <formula>"Mayor"</formula>
    </cfRule>
  </conditionalFormatting>
  <conditionalFormatting sqref="BI58">
    <cfRule type="cellIs" dxfId="247" priority="269" operator="equal">
      <formula>"Moderado"</formula>
    </cfRule>
  </conditionalFormatting>
  <conditionalFormatting sqref="BI58">
    <cfRule type="cellIs" dxfId="246" priority="270" operator="equal">
      <formula>"Menor"</formula>
    </cfRule>
  </conditionalFormatting>
  <conditionalFormatting sqref="BI58">
    <cfRule type="cellIs" dxfId="245" priority="271" operator="equal">
      <formula>"Leve"</formula>
    </cfRule>
  </conditionalFormatting>
  <conditionalFormatting sqref="BM58:BM60">
    <cfRule type="cellIs" dxfId="244" priority="272" operator="equal">
      <formula>"Extremo"</formula>
    </cfRule>
  </conditionalFormatting>
  <conditionalFormatting sqref="BM58:BM60">
    <cfRule type="cellIs" dxfId="243" priority="273" operator="equal">
      <formula>"Extremo"</formula>
    </cfRule>
  </conditionalFormatting>
  <conditionalFormatting sqref="BM58:BM60">
    <cfRule type="cellIs" dxfId="242" priority="274" operator="equal">
      <formula>"Alta"</formula>
    </cfRule>
  </conditionalFormatting>
  <conditionalFormatting sqref="BM67">
    <cfRule type="cellIs" dxfId="241" priority="208" operator="equal">
      <formula>"Extremo"</formula>
    </cfRule>
  </conditionalFormatting>
  <conditionalFormatting sqref="BM67">
    <cfRule type="cellIs" dxfId="240" priority="209" operator="equal">
      <formula>"Alto"</formula>
    </cfRule>
  </conditionalFormatting>
  <conditionalFormatting sqref="BM67">
    <cfRule type="cellIs" dxfId="239" priority="210" operator="equal">
      <formula>"Moderado"</formula>
    </cfRule>
  </conditionalFormatting>
  <conditionalFormatting sqref="BM67">
    <cfRule type="cellIs" dxfId="238" priority="211" operator="equal">
      <formula>"Bajo"</formula>
    </cfRule>
  </conditionalFormatting>
  <conditionalFormatting sqref="BM67:BM71">
    <cfRule type="cellIs" dxfId="237" priority="207" operator="equal">
      <formula>$BL$67=60%</formula>
    </cfRule>
    <cfRule type="cellIs" dxfId="236" priority="212" operator="equal">
      <formula>"Extremo"</formula>
    </cfRule>
  </conditionalFormatting>
  <conditionalFormatting sqref="BM67:BM71">
    <cfRule type="cellIs" dxfId="235" priority="213" operator="equal">
      <formula>"Extremo"</formula>
    </cfRule>
  </conditionalFormatting>
  <conditionalFormatting sqref="BM67:BM71">
    <cfRule type="cellIs" dxfId="234" priority="214" operator="equal">
      <formula>"Alta"</formula>
    </cfRule>
  </conditionalFormatting>
  <conditionalFormatting sqref="BM67">
    <cfRule type="cellIs" dxfId="233" priority="215" operator="equal">
      <formula>"Extremo"</formula>
    </cfRule>
  </conditionalFormatting>
  <conditionalFormatting sqref="BM67">
    <cfRule type="cellIs" dxfId="232" priority="216" operator="equal">
      <formula>"Alto"</formula>
    </cfRule>
  </conditionalFormatting>
  <conditionalFormatting sqref="BM67">
    <cfRule type="cellIs" dxfId="231" priority="217" operator="equal">
      <formula>"Moderado"</formula>
    </cfRule>
  </conditionalFormatting>
  <conditionalFormatting sqref="BM67">
    <cfRule type="cellIs" dxfId="230" priority="218" operator="equal">
      <formula>"Bajo"</formula>
    </cfRule>
  </conditionalFormatting>
  <conditionalFormatting sqref="BM67:BM71">
    <cfRule type="cellIs" dxfId="229" priority="219" operator="equal">
      <formula>"Extremo"</formula>
    </cfRule>
  </conditionalFormatting>
  <conditionalFormatting sqref="BM67:BM71">
    <cfRule type="cellIs" dxfId="228" priority="220" operator="equal">
      <formula>"Extremo"</formula>
    </cfRule>
  </conditionalFormatting>
  <conditionalFormatting sqref="BM67:BM71">
    <cfRule type="cellIs" dxfId="227" priority="221" operator="equal">
      <formula>"Alta"</formula>
    </cfRule>
  </conditionalFormatting>
  <conditionalFormatting sqref="BM67">
    <cfRule type="cellIs" dxfId="226" priority="222" operator="equal">
      <formula>"Extremo"</formula>
    </cfRule>
  </conditionalFormatting>
  <conditionalFormatting sqref="BM67">
    <cfRule type="cellIs" dxfId="225" priority="223" operator="equal">
      <formula>"Alto"</formula>
    </cfRule>
  </conditionalFormatting>
  <conditionalFormatting sqref="BM67">
    <cfRule type="cellIs" dxfId="224" priority="224" operator="equal">
      <formula>"Moderado"</formula>
    </cfRule>
  </conditionalFormatting>
  <conditionalFormatting sqref="BM67">
    <cfRule type="cellIs" dxfId="223" priority="225" operator="equal">
      <formula>"Bajo"</formula>
    </cfRule>
  </conditionalFormatting>
  <conditionalFormatting sqref="BM67:BM71">
    <cfRule type="cellIs" dxfId="222" priority="226" operator="equal">
      <formula>"Extremo"</formula>
    </cfRule>
  </conditionalFormatting>
  <conditionalFormatting sqref="BM67:BM71">
    <cfRule type="cellIs" dxfId="221" priority="227" operator="equal">
      <formula>"Extremo"</formula>
    </cfRule>
  </conditionalFormatting>
  <conditionalFormatting sqref="BM67:BM71">
    <cfRule type="cellIs" dxfId="220" priority="228" operator="equal">
      <formula>"Alta"</formula>
    </cfRule>
  </conditionalFormatting>
  <conditionalFormatting sqref="BM67">
    <cfRule type="cellIs" dxfId="219" priority="229" operator="equal">
      <formula>"Extremo"</formula>
    </cfRule>
  </conditionalFormatting>
  <conditionalFormatting sqref="BM67">
    <cfRule type="cellIs" dxfId="218" priority="230" operator="equal">
      <formula>"Alto"</formula>
    </cfRule>
  </conditionalFormatting>
  <conditionalFormatting sqref="BM67">
    <cfRule type="cellIs" dxfId="217" priority="231" operator="equal">
      <formula>"Moderado"</formula>
    </cfRule>
  </conditionalFormatting>
  <conditionalFormatting sqref="BM67">
    <cfRule type="cellIs" dxfId="216" priority="232" operator="equal">
      <formula>"Bajo"</formula>
    </cfRule>
  </conditionalFormatting>
  <conditionalFormatting sqref="BM67:BM71">
    <cfRule type="cellIs" dxfId="215" priority="233" operator="equal">
      <formula>"Extremo"</formula>
    </cfRule>
  </conditionalFormatting>
  <conditionalFormatting sqref="BM67:BM71">
    <cfRule type="cellIs" dxfId="214" priority="234" operator="equal">
      <formula>"Extremo"</formula>
    </cfRule>
  </conditionalFormatting>
  <conditionalFormatting sqref="BM67:BM71">
    <cfRule type="cellIs" dxfId="213" priority="235" operator="equal">
      <formula>"Alta"</formula>
    </cfRule>
  </conditionalFormatting>
  <conditionalFormatting sqref="BM67">
    <cfRule type="cellIs" dxfId="212" priority="236" operator="equal">
      <formula>"Extremo"</formula>
    </cfRule>
  </conditionalFormatting>
  <conditionalFormatting sqref="BM67">
    <cfRule type="cellIs" dxfId="211" priority="237" operator="equal">
      <formula>"Alto"</formula>
    </cfRule>
  </conditionalFormatting>
  <conditionalFormatting sqref="BM67">
    <cfRule type="cellIs" dxfId="210" priority="238" operator="equal">
      <formula>"Moderado"</formula>
    </cfRule>
  </conditionalFormatting>
  <conditionalFormatting sqref="BM67">
    <cfRule type="cellIs" dxfId="209" priority="239" operator="equal">
      <formula>"Bajo"</formula>
    </cfRule>
  </conditionalFormatting>
  <conditionalFormatting sqref="BM67:BM71">
    <cfRule type="cellIs" dxfId="208" priority="240" operator="equal">
      <formula>"Extremo"</formula>
    </cfRule>
  </conditionalFormatting>
  <conditionalFormatting sqref="BM67:BM71">
    <cfRule type="cellIs" dxfId="207" priority="241" operator="equal">
      <formula>"Extremo"</formula>
    </cfRule>
  </conditionalFormatting>
  <conditionalFormatting sqref="BM67:BM71">
    <cfRule type="cellIs" dxfId="206" priority="242" operator="equal">
      <formula>"Alta"</formula>
    </cfRule>
  </conditionalFormatting>
  <conditionalFormatting sqref="AH54">
    <cfRule type="cellIs" dxfId="205" priority="202" operator="equal">
      <formula>"Catastrófico"</formula>
    </cfRule>
  </conditionalFormatting>
  <conditionalFormatting sqref="AH54">
    <cfRule type="cellIs" dxfId="204" priority="203" operator="equal">
      <formula>"Mayor"</formula>
    </cfRule>
  </conditionalFormatting>
  <conditionalFormatting sqref="AH54">
    <cfRule type="cellIs" dxfId="203" priority="204" operator="equal">
      <formula>"Moderado"</formula>
    </cfRule>
  </conditionalFormatting>
  <conditionalFormatting sqref="AH54">
    <cfRule type="cellIs" dxfId="202" priority="205" operator="equal">
      <formula>"Menor"</formula>
    </cfRule>
  </conditionalFormatting>
  <conditionalFormatting sqref="AH54">
    <cfRule type="cellIs" dxfId="201" priority="206" operator="equal">
      <formula>"Leve"</formula>
    </cfRule>
  </conditionalFormatting>
  <conditionalFormatting sqref="AJ54">
    <cfRule type="cellIs" dxfId="200" priority="195" operator="equal">
      <formula>"Extremo"</formula>
    </cfRule>
  </conditionalFormatting>
  <conditionalFormatting sqref="AJ54">
    <cfRule type="cellIs" dxfId="199" priority="196" operator="equal">
      <formula>"Alto"</formula>
    </cfRule>
  </conditionalFormatting>
  <conditionalFormatting sqref="AJ54">
    <cfRule type="cellIs" dxfId="198" priority="197" operator="equal">
      <formula>"Moderado"</formula>
    </cfRule>
  </conditionalFormatting>
  <conditionalFormatting sqref="AJ54">
    <cfRule type="cellIs" dxfId="197" priority="198" operator="equal">
      <formula>"Bajo"</formula>
    </cfRule>
  </conditionalFormatting>
  <conditionalFormatting sqref="AJ54:AJ57">
    <cfRule type="cellIs" dxfId="196" priority="199" operator="equal">
      <formula>"Moderada"</formula>
    </cfRule>
  </conditionalFormatting>
  <conditionalFormatting sqref="AJ54:AJ57">
    <cfRule type="cellIs" dxfId="195" priority="200" operator="equal">
      <formula>"Alta"</formula>
    </cfRule>
  </conditionalFormatting>
  <conditionalFormatting sqref="AJ54:AJ57">
    <cfRule type="cellIs" dxfId="194" priority="201" operator="equal">
      <formula>"Extrema"</formula>
    </cfRule>
  </conditionalFormatting>
  <conditionalFormatting sqref="BH9 BH12">
    <cfRule type="cellIs" dxfId="193" priority="158" operator="equal">
      <formula>"Muy Alta"</formula>
    </cfRule>
  </conditionalFormatting>
  <conditionalFormatting sqref="BH9 BH12">
    <cfRule type="cellIs" dxfId="192" priority="159" operator="equal">
      <formula>"Alta"</formula>
    </cfRule>
  </conditionalFormatting>
  <conditionalFormatting sqref="BH9 BH12">
    <cfRule type="cellIs" dxfId="191" priority="160" operator="equal">
      <formula>"Media"</formula>
    </cfRule>
  </conditionalFormatting>
  <conditionalFormatting sqref="BH9 BH12">
    <cfRule type="cellIs" dxfId="190" priority="161" operator="equal">
      <formula>"Baja"</formula>
    </cfRule>
  </conditionalFormatting>
  <conditionalFormatting sqref="BH9 BH12">
    <cfRule type="cellIs" dxfId="189" priority="162" operator="equal">
      <formula>"Muy Baja"</formula>
    </cfRule>
  </conditionalFormatting>
  <conditionalFormatting sqref="BK9 BK12">
    <cfRule type="cellIs" dxfId="188" priority="163" operator="equal">
      <formula>"Catastrófico"</formula>
    </cfRule>
  </conditionalFormatting>
  <conditionalFormatting sqref="BK9 BK12">
    <cfRule type="cellIs" dxfId="187" priority="164" operator="equal">
      <formula>"Mayor"</formula>
    </cfRule>
  </conditionalFormatting>
  <conditionalFormatting sqref="BK9 BK12">
    <cfRule type="cellIs" dxfId="186" priority="165" operator="equal">
      <formula>"Moderado"</formula>
    </cfRule>
  </conditionalFormatting>
  <conditionalFormatting sqref="BK9 BK12">
    <cfRule type="cellIs" dxfId="185" priority="166" operator="equal">
      <formula>"Menor"</formula>
    </cfRule>
  </conditionalFormatting>
  <conditionalFormatting sqref="BK9 BK12">
    <cfRule type="cellIs" dxfId="184" priority="167" operator="equal">
      <formula>"Leve"</formula>
    </cfRule>
  </conditionalFormatting>
  <conditionalFormatting sqref="BM9 BM12">
    <cfRule type="cellIs" dxfId="183" priority="168" operator="equal">
      <formula>"Extremo"</formula>
    </cfRule>
  </conditionalFormatting>
  <conditionalFormatting sqref="BM9 BM12">
    <cfRule type="cellIs" dxfId="182" priority="169" operator="equal">
      <formula>"Alto"</formula>
    </cfRule>
  </conditionalFormatting>
  <conditionalFormatting sqref="BM9 BM12">
    <cfRule type="cellIs" dxfId="181" priority="170" operator="equal">
      <formula>"Moderado"</formula>
    </cfRule>
  </conditionalFormatting>
  <conditionalFormatting sqref="BM9 BM12">
    <cfRule type="cellIs" dxfId="180" priority="171" operator="equal">
      <formula>"Bajo"</formula>
    </cfRule>
  </conditionalFormatting>
  <conditionalFormatting sqref="BI9 BI12">
    <cfRule type="cellIs" dxfId="179" priority="172" operator="equal">
      <formula>"Catastrófico"</formula>
    </cfRule>
  </conditionalFormatting>
  <conditionalFormatting sqref="BI9 BI12">
    <cfRule type="cellIs" dxfId="178" priority="173" operator="equal">
      <formula>"Mayor"</formula>
    </cfRule>
  </conditionalFormatting>
  <conditionalFormatting sqref="BI9 BI12">
    <cfRule type="cellIs" dxfId="177" priority="174" operator="equal">
      <formula>"Moderado"</formula>
    </cfRule>
  </conditionalFormatting>
  <conditionalFormatting sqref="BI9 BI12">
    <cfRule type="cellIs" dxfId="176" priority="175" operator="equal">
      <formula>"Menor"</formula>
    </cfRule>
  </conditionalFormatting>
  <conditionalFormatting sqref="BI9 BI12">
    <cfRule type="cellIs" dxfId="175" priority="176" operator="equal">
      <formula>"Leve"</formula>
    </cfRule>
  </conditionalFormatting>
  <conditionalFormatting sqref="BM9:BM14">
    <cfRule type="cellIs" dxfId="174" priority="177" operator="equal">
      <formula>"Extremo"</formula>
    </cfRule>
  </conditionalFormatting>
  <conditionalFormatting sqref="BM9:BM14">
    <cfRule type="cellIs" dxfId="173" priority="178" operator="equal">
      <formula>"Extremo"</formula>
    </cfRule>
  </conditionalFormatting>
  <conditionalFormatting sqref="BM9:BM14">
    <cfRule type="cellIs" dxfId="172" priority="179" operator="equal">
      <formula>"Alta"</formula>
    </cfRule>
  </conditionalFormatting>
  <conditionalFormatting sqref="BI9:BI14">
    <cfRule type="cellIs" dxfId="171" priority="180" operator="equal">
      <formula>"Casi Seguro"</formula>
    </cfRule>
  </conditionalFormatting>
  <conditionalFormatting sqref="BI9:BI14">
    <cfRule type="cellIs" dxfId="170" priority="181" operator="equal">
      <formula>"Posible"</formula>
    </cfRule>
  </conditionalFormatting>
  <conditionalFormatting sqref="BI9:BI14">
    <cfRule type="cellIs" dxfId="169" priority="182" operator="equal">
      <formula>"Probable"</formula>
    </cfRule>
  </conditionalFormatting>
  <conditionalFormatting sqref="BI9:BI14">
    <cfRule type="cellIs" dxfId="168" priority="183" operator="equal">
      <formula>"Improbable"</formula>
    </cfRule>
  </conditionalFormatting>
  <conditionalFormatting sqref="BI9:BI14">
    <cfRule type="cellIs" dxfId="167" priority="184" operator="equal">
      <formula>"Rara vez"</formula>
    </cfRule>
  </conditionalFormatting>
  <conditionalFormatting sqref="BI9 BI12">
    <cfRule type="cellIs" dxfId="166" priority="185" operator="equal">
      <formula>"Catastrófico"</formula>
    </cfRule>
  </conditionalFormatting>
  <conditionalFormatting sqref="BI9 BI12">
    <cfRule type="cellIs" dxfId="165" priority="186" operator="equal">
      <formula>"Mayor"</formula>
    </cfRule>
  </conditionalFormatting>
  <conditionalFormatting sqref="BI9 BI12">
    <cfRule type="cellIs" dxfId="164" priority="187" operator="equal">
      <formula>"Moderado"</formula>
    </cfRule>
  </conditionalFormatting>
  <conditionalFormatting sqref="BI9 BI12">
    <cfRule type="cellIs" dxfId="163" priority="188" operator="equal">
      <formula>"Menor"</formula>
    </cfRule>
  </conditionalFormatting>
  <conditionalFormatting sqref="BI9 BI12">
    <cfRule type="cellIs" dxfId="162" priority="189" operator="equal">
      <formula>"Leve"</formula>
    </cfRule>
  </conditionalFormatting>
  <conditionalFormatting sqref="BI9 BI12">
    <cfRule type="cellIs" dxfId="161" priority="190" operator="equal">
      <formula>"Casi Seguro"</formula>
    </cfRule>
  </conditionalFormatting>
  <conditionalFormatting sqref="BI9 BI12">
    <cfRule type="cellIs" dxfId="160" priority="191" operator="equal">
      <formula>"Probable"</formula>
    </cfRule>
  </conditionalFormatting>
  <conditionalFormatting sqref="BI9 BI12">
    <cfRule type="cellIs" dxfId="159" priority="192" operator="equal">
      <formula>"Posible"</formula>
    </cfRule>
  </conditionalFormatting>
  <conditionalFormatting sqref="BI9 BI12">
    <cfRule type="cellIs" dxfId="158" priority="193" operator="equal">
      <formula>"Improbable"</formula>
    </cfRule>
  </conditionalFormatting>
  <conditionalFormatting sqref="BI9 BI12">
    <cfRule type="cellIs" dxfId="157" priority="194" operator="equal">
      <formula>"Rara vez"</formula>
    </cfRule>
  </conditionalFormatting>
  <conditionalFormatting sqref="AH102 AH105">
    <cfRule type="cellIs" dxfId="156" priority="152" operator="equal">
      <formula>"Catastrófico"</formula>
    </cfRule>
    <cfRule type="cellIs" dxfId="155" priority="153" operator="equal">
      <formula>"Mayor"</formula>
    </cfRule>
    <cfRule type="cellIs" dxfId="154" priority="154" operator="equal">
      <formula>"Moderado"</formula>
    </cfRule>
    <cfRule type="cellIs" dxfId="153" priority="155" operator="equal">
      <formula>"Menor"</formula>
    </cfRule>
    <cfRule type="cellIs" dxfId="152" priority="156" operator="equal">
      <formula>"Leve"</formula>
    </cfRule>
  </conditionalFormatting>
  <conditionalFormatting sqref="K102">
    <cfRule type="cellIs" dxfId="151" priority="143" operator="equal">
      <formula>"Casi Seguro"</formula>
    </cfRule>
    <cfRule type="cellIs" dxfId="150" priority="144" operator="equal">
      <formula>"Probable"</formula>
    </cfRule>
    <cfRule type="cellIs" dxfId="149" priority="145" operator="equal">
      <formula>"Posible"</formula>
    </cfRule>
    <cfRule type="cellIs" dxfId="148" priority="146" operator="equal">
      <formula>"Rara vez"</formula>
    </cfRule>
    <cfRule type="cellIs" dxfId="147" priority="147" operator="equal">
      <formula>"Improbable"</formula>
    </cfRule>
    <cfRule type="cellIs" dxfId="146" priority="148" operator="equal">
      <formula>"Rara vez"</formula>
    </cfRule>
  </conditionalFormatting>
  <conditionalFormatting sqref="AG102:AG108 AG114:AG119">
    <cfRule type="containsText" dxfId="145" priority="157" operator="containsText" text="❌">
      <formula>NOT(ISERROR(SEARCH("❌",AG102)))</formula>
    </cfRule>
  </conditionalFormatting>
  <conditionalFormatting sqref="BI102 BI114:BI119">
    <cfRule type="cellIs" dxfId="144" priority="138" operator="equal">
      <formula>"Casi Seguro"</formula>
    </cfRule>
    <cfRule type="cellIs" dxfId="143" priority="139" operator="equal">
      <formula>"Probable"</formula>
    </cfRule>
    <cfRule type="cellIs" dxfId="142" priority="140" operator="equal">
      <formula>"Posible"</formula>
    </cfRule>
    <cfRule type="cellIs" dxfId="141" priority="141" operator="equal">
      <formula>"Improbable"</formula>
    </cfRule>
    <cfRule type="cellIs" dxfId="140" priority="142" operator="equal">
      <formula>"Rara vez"</formula>
    </cfRule>
  </conditionalFormatting>
  <conditionalFormatting sqref="BM98:BM108 BM114:BM119">
    <cfRule type="cellIs" dxfId="139" priority="149" operator="equal">
      <formula>"Extremo"</formula>
    </cfRule>
    <cfRule type="cellIs" dxfId="138" priority="150" operator="equal">
      <formula>"Extremo"</formula>
    </cfRule>
    <cfRule type="cellIs" dxfId="137" priority="151" operator="equal">
      <formula>"Alta"</formula>
    </cfRule>
  </conditionalFormatting>
  <conditionalFormatting sqref="AH98">
    <cfRule type="cellIs" dxfId="136" priority="132" operator="equal">
      <formula>"Catastrófico"</formula>
    </cfRule>
    <cfRule type="cellIs" dxfId="135" priority="133" operator="equal">
      <formula>"Mayor"</formula>
    </cfRule>
    <cfRule type="cellIs" dxfId="134" priority="134" operator="equal">
      <formula>"Moderado"</formula>
    </cfRule>
    <cfRule type="cellIs" dxfId="133" priority="135" operator="equal">
      <formula>"Menor"</formula>
    </cfRule>
    <cfRule type="cellIs" dxfId="132" priority="136" operator="equal">
      <formula>"Leve"</formula>
    </cfRule>
  </conditionalFormatting>
  <conditionalFormatting sqref="K98:K101">
    <cfRule type="cellIs" dxfId="131" priority="126" operator="equal">
      <formula>"Casi Seguro"</formula>
    </cfRule>
    <cfRule type="cellIs" dxfId="130" priority="127" operator="equal">
      <formula>"Probable"</formula>
    </cfRule>
    <cfRule type="cellIs" dxfId="129" priority="128" operator="equal">
      <formula>"Posible"</formula>
    </cfRule>
    <cfRule type="cellIs" dxfId="128" priority="129" operator="equal">
      <formula>"Rara vez"</formula>
    </cfRule>
    <cfRule type="cellIs" dxfId="127" priority="130" operator="equal">
      <formula>"Improbable"</formula>
    </cfRule>
    <cfRule type="cellIs" dxfId="126" priority="131" operator="equal">
      <formula>"Rara vez"</formula>
    </cfRule>
  </conditionalFormatting>
  <conditionalFormatting sqref="AG98:AG101">
    <cfRule type="containsText" dxfId="125" priority="137" operator="containsText" text="❌">
      <formula>NOT(ISERROR(SEARCH("❌",AG98)))</formula>
    </cfRule>
  </conditionalFormatting>
  <conditionalFormatting sqref="BI98:BI101">
    <cfRule type="cellIs" dxfId="124" priority="121" operator="equal">
      <formula>"Casi Seguro"</formula>
    </cfRule>
    <cfRule type="cellIs" dxfId="123" priority="122" operator="equal">
      <formula>"Probable"</formula>
    </cfRule>
    <cfRule type="cellIs" dxfId="122" priority="123" operator="equal">
      <formula>"Posible"</formula>
    </cfRule>
    <cfRule type="cellIs" dxfId="121" priority="124" operator="equal">
      <formula>"Improbable"</formula>
    </cfRule>
    <cfRule type="cellIs" dxfId="120" priority="125" operator="equal">
      <formula>"Rara vez"</formula>
    </cfRule>
  </conditionalFormatting>
  <conditionalFormatting sqref="BK98 BK102 BK105">
    <cfRule type="cellIs" dxfId="119" priority="116" operator="equal">
      <formula>"Catastrófico"</formula>
    </cfRule>
  </conditionalFormatting>
  <conditionalFormatting sqref="BK98 BK102 BK105">
    <cfRule type="cellIs" dxfId="118" priority="117" operator="equal">
      <formula>"Mayor"</formula>
    </cfRule>
  </conditionalFormatting>
  <conditionalFormatting sqref="BK98 BK102 BK105">
    <cfRule type="cellIs" dxfId="117" priority="118" operator="equal">
      <formula>"Moderado"</formula>
    </cfRule>
  </conditionalFormatting>
  <conditionalFormatting sqref="BK98 BK102 BK105">
    <cfRule type="cellIs" dxfId="116" priority="119" operator="equal">
      <formula>"Menor"</formula>
    </cfRule>
  </conditionalFormatting>
  <conditionalFormatting sqref="BK98 BK102 BK105">
    <cfRule type="cellIs" dxfId="115" priority="120" operator="equal">
      <formula>"Leve"</formula>
    </cfRule>
  </conditionalFormatting>
  <conditionalFormatting sqref="K105">
    <cfRule type="cellIs" dxfId="114" priority="110" operator="equal">
      <formula>"Casi Seguro"</formula>
    </cfRule>
    <cfRule type="cellIs" dxfId="113" priority="111" operator="equal">
      <formula>"Probable"</formula>
    </cfRule>
    <cfRule type="cellIs" dxfId="112" priority="112" operator="equal">
      <formula>"Posible"</formula>
    </cfRule>
    <cfRule type="cellIs" dxfId="111" priority="113" operator="equal">
      <formula>"Rara vez"</formula>
    </cfRule>
    <cfRule type="cellIs" dxfId="110" priority="114" operator="equal">
      <formula>"Improbable"</formula>
    </cfRule>
    <cfRule type="cellIs" dxfId="109" priority="115" operator="equal">
      <formula>"Rara vez"</formula>
    </cfRule>
  </conditionalFormatting>
  <conditionalFormatting sqref="AJ98 AJ102 AJ105">
    <cfRule type="cellIs" dxfId="108" priority="103" operator="equal">
      <formula>"Extremo"</formula>
    </cfRule>
  </conditionalFormatting>
  <conditionalFormatting sqref="AJ98 AJ102 AJ105">
    <cfRule type="cellIs" dxfId="107" priority="104" operator="equal">
      <formula>"Alto"</formula>
    </cfRule>
  </conditionalFormatting>
  <conditionalFormatting sqref="AJ98 AJ102 AJ105">
    <cfRule type="cellIs" dxfId="106" priority="105" operator="equal">
      <formula>"Moderado"</formula>
    </cfRule>
  </conditionalFormatting>
  <conditionalFormatting sqref="AJ98 AJ102 AJ105">
    <cfRule type="cellIs" dxfId="105" priority="106" operator="equal">
      <formula>"Bajo"</formula>
    </cfRule>
  </conditionalFormatting>
  <conditionalFormatting sqref="AJ98 AJ102 AJ105">
    <cfRule type="cellIs" dxfId="104" priority="107" operator="equal">
      <formula>"Moderada"</formula>
    </cfRule>
  </conditionalFormatting>
  <conditionalFormatting sqref="AJ98 AJ102 AJ105">
    <cfRule type="cellIs" dxfId="103" priority="108" operator="equal">
      <formula>"Alta"</formula>
    </cfRule>
  </conditionalFormatting>
  <conditionalFormatting sqref="AJ98 AJ102 AJ105">
    <cfRule type="cellIs" dxfId="102" priority="109" operator="equal">
      <formula>"Extrema"</formula>
    </cfRule>
  </conditionalFormatting>
  <conditionalFormatting sqref="BI105:BI108">
    <cfRule type="cellIs" dxfId="101" priority="98" operator="equal">
      <formula>"Casi Seguro"</formula>
    </cfRule>
    <cfRule type="cellIs" dxfId="100" priority="99" operator="equal">
      <formula>"Probable"</formula>
    </cfRule>
    <cfRule type="cellIs" dxfId="99" priority="100" operator="equal">
      <formula>"Posible"</formula>
    </cfRule>
    <cfRule type="cellIs" dxfId="98" priority="101" operator="equal">
      <formula>"Improbable"</formula>
    </cfRule>
    <cfRule type="cellIs" dxfId="97" priority="102" operator="equal">
      <formula>"Rara vez"</formula>
    </cfRule>
  </conditionalFormatting>
  <conditionalFormatting sqref="K109">
    <cfRule type="cellIs" dxfId="96" priority="79" operator="equal">
      <formula>"Muy Alta"</formula>
    </cfRule>
    <cfRule type="cellIs" dxfId="95" priority="80" operator="equal">
      <formula>"Alta"</formula>
    </cfRule>
    <cfRule type="cellIs" dxfId="94" priority="81" operator="equal">
      <formula>"Media"</formula>
    </cfRule>
    <cfRule type="cellIs" dxfId="93" priority="82" operator="equal">
      <formula>"Baja"</formula>
    </cfRule>
    <cfRule type="cellIs" dxfId="92" priority="83" operator="equal">
      <formula>"Muy Baja"</formula>
    </cfRule>
  </conditionalFormatting>
  <conditionalFormatting sqref="K109">
    <cfRule type="cellIs" dxfId="91" priority="60" operator="equal">
      <formula>"Casi Seguro"</formula>
    </cfRule>
    <cfRule type="cellIs" dxfId="90" priority="61" operator="equal">
      <formula>"Probable"</formula>
    </cfRule>
    <cfRule type="cellIs" dxfId="89" priority="62" operator="equal">
      <formula>"Posible"</formula>
    </cfRule>
    <cfRule type="cellIs" dxfId="88" priority="63" operator="equal">
      <formula>"Rara vez"</formula>
    </cfRule>
    <cfRule type="cellIs" dxfId="87" priority="64" operator="equal">
      <formula>"Improbable"</formula>
    </cfRule>
    <cfRule type="cellIs" dxfId="86" priority="65" operator="equal">
      <formula>"Rara vez"</formula>
    </cfRule>
  </conditionalFormatting>
  <conditionalFormatting sqref="AG109">
    <cfRule type="containsText" dxfId="85" priority="84" operator="containsText" text="❌">
      <formula>NOT(ISERROR(SEARCH("❌",AG109)))</formula>
    </cfRule>
  </conditionalFormatting>
  <conditionalFormatting sqref="AH109">
    <cfRule type="cellIs" dxfId="84" priority="74" operator="equal">
      <formula>"Catastrófico"</formula>
    </cfRule>
    <cfRule type="cellIs" dxfId="83" priority="75" operator="equal">
      <formula>"Mayor"</formula>
    </cfRule>
    <cfRule type="cellIs" dxfId="82" priority="76" operator="equal">
      <formula>"Moderado"</formula>
    </cfRule>
    <cfRule type="cellIs" dxfId="81" priority="77" operator="equal">
      <formula>"Menor"</formula>
    </cfRule>
    <cfRule type="cellIs" dxfId="80" priority="78" operator="equal">
      <formula>"Leve"</formula>
    </cfRule>
  </conditionalFormatting>
  <conditionalFormatting sqref="AJ109">
    <cfRule type="cellIs" dxfId="79" priority="94" operator="equal">
      <formula>"Extremo"</formula>
    </cfRule>
    <cfRule type="cellIs" dxfId="78" priority="95" operator="equal">
      <formula>"Alto"</formula>
    </cfRule>
    <cfRule type="cellIs" dxfId="77" priority="96" operator="equal">
      <formula>"Moderado"</formula>
    </cfRule>
    <cfRule type="cellIs" dxfId="76" priority="97" operator="equal">
      <formula>"Bajo"</formula>
    </cfRule>
  </conditionalFormatting>
  <conditionalFormatting sqref="AJ109">
    <cfRule type="cellIs" dxfId="75" priority="52" operator="equal">
      <formula>"Moderada"</formula>
    </cfRule>
    <cfRule type="cellIs" dxfId="74" priority="53" operator="equal">
      <formula>"Alta"</formula>
    </cfRule>
    <cfRule type="cellIs" dxfId="73" priority="54" operator="equal">
      <formula>"Extrema"</formula>
    </cfRule>
  </conditionalFormatting>
  <conditionalFormatting sqref="BH113">
    <cfRule type="cellIs" dxfId="72" priority="43" operator="equal">
      <formula>"Muy Alta"</formula>
    </cfRule>
    <cfRule type="cellIs" dxfId="71" priority="44" operator="equal">
      <formula>"Alta"</formula>
    </cfRule>
    <cfRule type="cellIs" dxfId="70" priority="45" operator="equal">
      <formula>"Media"</formula>
    </cfRule>
    <cfRule type="cellIs" dxfId="69" priority="46" operator="equal">
      <formula>"Baja"</formula>
    </cfRule>
    <cfRule type="cellIs" dxfId="68" priority="47" operator="equal">
      <formula>"Muy Baja"</formula>
    </cfRule>
  </conditionalFormatting>
  <conditionalFormatting sqref="BI109">
    <cfRule type="cellIs" dxfId="67" priority="69" operator="equal">
      <formula>"Catastrófico"</formula>
    </cfRule>
    <cfRule type="cellIs" dxfId="66" priority="70" operator="equal">
      <formula>"Mayor"</formula>
    </cfRule>
    <cfRule type="cellIs" dxfId="65" priority="71" operator="equal">
      <formula>"Moderado"</formula>
    </cfRule>
    <cfRule type="cellIs" dxfId="64" priority="72" operator="equal">
      <formula>"Menor"</formula>
    </cfRule>
    <cfRule type="cellIs" dxfId="63" priority="73" operator="equal">
      <formula>"Leve"</formula>
    </cfRule>
  </conditionalFormatting>
  <conditionalFormatting sqref="BI109:BI112">
    <cfRule type="cellIs" dxfId="62" priority="55" operator="equal">
      <formula>"Casi Seguro"</formula>
    </cfRule>
    <cfRule type="cellIs" dxfId="61" priority="56" operator="equal">
      <formula>"Probable"</formula>
    </cfRule>
    <cfRule type="cellIs" dxfId="60" priority="57" operator="equal">
      <formula>"Posible"</formula>
    </cfRule>
    <cfRule type="cellIs" dxfId="59" priority="58" operator="equal">
      <formula>"Improbable"</formula>
    </cfRule>
    <cfRule type="cellIs" dxfId="58" priority="59" operator="equal">
      <formula>"Rara vez"</formula>
    </cfRule>
  </conditionalFormatting>
  <conditionalFormatting sqref="BK109">
    <cfRule type="cellIs" dxfId="57" priority="89" operator="equal">
      <formula>"Catastrófico"</formula>
    </cfRule>
    <cfRule type="cellIs" dxfId="56" priority="90" operator="equal">
      <formula>"Mayor"</formula>
    </cfRule>
    <cfRule type="cellIs" dxfId="55" priority="91" operator="equal">
      <formula>"Moderado"</formula>
    </cfRule>
    <cfRule type="cellIs" dxfId="54" priority="92" operator="equal">
      <formula>"Menor"</formula>
    </cfRule>
    <cfRule type="cellIs" dxfId="53" priority="93" operator="equal">
      <formula>"Leve"</formula>
    </cfRule>
  </conditionalFormatting>
  <conditionalFormatting sqref="BM109">
    <cfRule type="cellIs" dxfId="52" priority="85" operator="equal">
      <formula>"Extremo"</formula>
    </cfRule>
    <cfRule type="cellIs" dxfId="51" priority="86" operator="equal">
      <formula>"Alto"</formula>
    </cfRule>
    <cfRule type="cellIs" dxfId="50" priority="87" operator="equal">
      <formula>"Moderado"</formula>
    </cfRule>
    <cfRule type="cellIs" dxfId="49" priority="88" operator="equal">
      <formula>"Bajo"</formula>
    </cfRule>
  </conditionalFormatting>
  <conditionalFormatting sqref="BM109:BM112">
    <cfRule type="cellIs" dxfId="48" priority="66" operator="equal">
      <formula>"Extremo"</formula>
    </cfRule>
    <cfRule type="cellIs" dxfId="47" priority="67" operator="equal">
      <formula>"Extremo"</formula>
    </cfRule>
    <cfRule type="cellIs" dxfId="46" priority="68" operator="equal">
      <formula>"Alta"</formula>
    </cfRule>
  </conditionalFormatting>
  <conditionalFormatting sqref="K113">
    <cfRule type="cellIs" dxfId="45" priority="28" operator="equal">
      <formula>"Muy Alta"</formula>
    </cfRule>
    <cfRule type="cellIs" dxfId="44" priority="29" operator="equal">
      <formula>"Alta"</formula>
    </cfRule>
    <cfRule type="cellIs" dxfId="43" priority="30" operator="equal">
      <formula>"Media"</formula>
    </cfRule>
    <cfRule type="cellIs" dxfId="42" priority="31" operator="equal">
      <formula>"Baja"</formula>
    </cfRule>
    <cfRule type="cellIs" dxfId="41" priority="32" operator="equal">
      <formula>"Muy Baja"</formula>
    </cfRule>
  </conditionalFormatting>
  <conditionalFormatting sqref="K113">
    <cfRule type="cellIs" dxfId="40" priority="9" operator="equal">
      <formula>"Casi Seguro"</formula>
    </cfRule>
    <cfRule type="cellIs" dxfId="39" priority="10" operator="equal">
      <formula>"Probable"</formula>
    </cfRule>
    <cfRule type="cellIs" dxfId="38" priority="11" operator="equal">
      <formula>"Posible"</formula>
    </cfRule>
    <cfRule type="cellIs" dxfId="37" priority="12" operator="equal">
      <formula>"Rara vez"</formula>
    </cfRule>
    <cfRule type="cellIs" dxfId="36" priority="13" operator="equal">
      <formula>"Improbable"</formula>
    </cfRule>
    <cfRule type="cellIs" dxfId="35" priority="14" operator="equal">
      <formula>"Rara vez"</formula>
    </cfRule>
  </conditionalFormatting>
  <conditionalFormatting sqref="AG113">
    <cfRule type="containsText" dxfId="34" priority="33" operator="containsText" text="❌">
      <formula>NOT(ISERROR(SEARCH("❌",AG113)))</formula>
    </cfRule>
  </conditionalFormatting>
  <conditionalFormatting sqref="AH113">
    <cfRule type="cellIs" dxfId="33" priority="23" operator="equal">
      <formula>"Catastrófico"</formula>
    </cfRule>
    <cfRule type="cellIs" dxfId="32" priority="24" operator="equal">
      <formula>"Mayor"</formula>
    </cfRule>
    <cfRule type="cellIs" dxfId="31" priority="25" operator="equal">
      <formula>"Moderado"</formula>
    </cfRule>
    <cfRule type="cellIs" dxfId="30" priority="26" operator="equal">
      <formula>"Menor"</formula>
    </cfRule>
    <cfRule type="cellIs" dxfId="29" priority="27" operator="equal">
      <formula>"Leve"</formula>
    </cfRule>
  </conditionalFormatting>
  <conditionalFormatting sqref="AJ113">
    <cfRule type="cellIs" dxfId="28" priority="48" operator="equal">
      <formula>"Extremo"</formula>
    </cfRule>
    <cfRule type="cellIs" dxfId="27" priority="49" operator="equal">
      <formula>"Alto"</formula>
    </cfRule>
    <cfRule type="cellIs" dxfId="26" priority="50" operator="equal">
      <formula>"Moderado"</formula>
    </cfRule>
    <cfRule type="cellIs" dxfId="25" priority="51" operator="equal">
      <formula>"Bajo"</formula>
    </cfRule>
  </conditionalFormatting>
  <conditionalFormatting sqref="AJ113">
    <cfRule type="cellIs" dxfId="24" priority="1" operator="equal">
      <formula>"Moderada"</formula>
    </cfRule>
    <cfRule type="cellIs" dxfId="23" priority="2" operator="equal">
      <formula>"Alta"</formula>
    </cfRule>
    <cfRule type="cellIs" dxfId="22" priority="3" operator="equal">
      <formula>"Extrema"</formula>
    </cfRule>
  </conditionalFormatting>
  <conditionalFormatting sqref="BI113">
    <cfRule type="cellIs" dxfId="21" priority="18" operator="equal">
      <formula>"Catastrófico"</formula>
    </cfRule>
    <cfRule type="cellIs" dxfId="20" priority="19" operator="equal">
      <formula>"Mayor"</formula>
    </cfRule>
    <cfRule type="cellIs" dxfId="19" priority="20" operator="equal">
      <formula>"Moderado"</formula>
    </cfRule>
    <cfRule type="cellIs" dxfId="18" priority="21" operator="equal">
      <formula>"Menor"</formula>
    </cfRule>
    <cfRule type="cellIs" dxfId="17" priority="22" operator="equal">
      <formula>"Leve"</formula>
    </cfRule>
  </conditionalFormatting>
  <conditionalFormatting sqref="BI113">
    <cfRule type="cellIs" dxfId="16" priority="4" operator="equal">
      <formula>"Casi Seguro"</formula>
    </cfRule>
    <cfRule type="cellIs" dxfId="15" priority="5" operator="equal">
      <formula>"Probable"</formula>
    </cfRule>
    <cfRule type="cellIs" dxfId="14" priority="6" operator="equal">
      <formula>"Posible"</formula>
    </cfRule>
    <cfRule type="cellIs" dxfId="13" priority="7" operator="equal">
      <formula>"Improbable"</formula>
    </cfRule>
    <cfRule type="cellIs" dxfId="12" priority="8" operator="equal">
      <formula>"Rara vez"</formula>
    </cfRule>
  </conditionalFormatting>
  <conditionalFormatting sqref="BK113">
    <cfRule type="cellIs" dxfId="11" priority="38" operator="equal">
      <formula>"Catastrófico"</formula>
    </cfRule>
    <cfRule type="cellIs" dxfId="10" priority="39" operator="equal">
      <formula>"Mayor"</formula>
    </cfRule>
    <cfRule type="cellIs" dxfId="9" priority="40" operator="equal">
      <formula>"Moderado"</formula>
    </cfRule>
    <cfRule type="cellIs" dxfId="8" priority="41" operator="equal">
      <formula>"Menor"</formula>
    </cfRule>
    <cfRule type="cellIs" dxfId="7" priority="42" operator="equal">
      <formula>"Leve"</formula>
    </cfRule>
  </conditionalFormatting>
  <conditionalFormatting sqref="BM113">
    <cfRule type="cellIs" dxfId="6" priority="34" operator="equal">
      <formula>"Extremo"</formula>
    </cfRule>
    <cfRule type="cellIs" dxfId="5" priority="35" operator="equal">
      <formula>"Alto"</formula>
    </cfRule>
    <cfRule type="cellIs" dxfId="4" priority="36" operator="equal">
      <formula>"Moderado"</formula>
    </cfRule>
    <cfRule type="cellIs" dxfId="3" priority="37" operator="equal">
      <formula>"Bajo"</formula>
    </cfRule>
  </conditionalFormatting>
  <conditionalFormatting sqref="BM113">
    <cfRule type="cellIs" dxfId="2" priority="15" operator="equal">
      <formula>"Extremo"</formula>
    </cfRule>
    <cfRule type="cellIs" dxfId="1" priority="16" operator="equal">
      <formula>"Extremo"</formula>
    </cfRule>
    <cfRule type="cellIs" dxfId="0" priority="17" operator="equal">
      <formula>"Alta"</formula>
    </cfRule>
  </conditionalFormatting>
  <dataValidations count="3">
    <dataValidation type="list" allowBlank="1" showErrorMessage="1" sqref="M9:AE9 M61:AE61 M15:AE15 M18:AE18 M22:AE22 M25:AE25 M31:AE31 M40:AE40 M51:AE51 M65:AE65 M12:AE12 M72:AE74 M77:AE77 M82:AE82 M87:AE87 M58:AE58 M93:AE94 M35:AE35">
      <formula1>"si,no"</formula1>
    </dataValidation>
    <dataValidation allowBlank="1" showInputMessage="1" sqref="BP58 BP60"/>
    <dataValidation type="list" allowBlank="1" showInputMessage="1" showErrorMessage="1" sqref="M88:AE92 M67:AE71 M98:AE109 M113:AE119">
      <formula1>"si,no"</formula1>
    </dataValidation>
  </dataValidations>
  <pageMargins left="0.7" right="0.7" top="0.75" bottom="0.75" header="0" footer="0"/>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0"/>
  <sheetViews>
    <sheetView showGridLines="0" topLeftCell="A30" zoomScale="50" zoomScaleNormal="50" workbookViewId="0">
      <selection activeCell="A36" sqref="A36"/>
    </sheetView>
  </sheetViews>
  <sheetFormatPr baseColWidth="10" defaultColWidth="12.625" defaultRowHeight="15" customHeight="1"/>
  <cols>
    <col min="1" max="1" width="10.25" style="266" customWidth="1"/>
    <col min="2" max="2" width="39.75" style="266" customWidth="1"/>
    <col min="3" max="3" width="22.875" style="266" customWidth="1"/>
    <col min="4" max="4" width="18.25" style="266" customWidth="1"/>
    <col min="5" max="5" width="8" style="266" customWidth="1"/>
    <col min="6" max="6" width="4.25" style="266" customWidth="1"/>
    <col min="7" max="7" width="32.25" style="266" customWidth="1"/>
    <col min="8" max="8" width="9.375" style="266" customWidth="1"/>
    <col min="9" max="9" width="26.625" style="266" customWidth="1"/>
    <col min="10" max="10" width="30.625" style="266" customWidth="1"/>
    <col min="11" max="11" width="9.375" style="293" customWidth="1"/>
    <col min="12" max="12" width="12" style="293" bestFit="1" customWidth="1"/>
    <col min="13" max="13" width="18.125" style="266" customWidth="1"/>
    <col min="14" max="14" width="26.875" style="266" customWidth="1"/>
    <col min="15" max="15" width="25.375" style="268" customWidth="1"/>
    <col min="16" max="16" width="21.125" style="268" customWidth="1"/>
    <col min="17" max="18" width="16.75" style="266" customWidth="1"/>
    <col min="19" max="35" width="9.375" style="266" customWidth="1"/>
    <col min="36" max="16384" width="12.625" style="266"/>
  </cols>
  <sheetData>
    <row r="1" spans="1:35" ht="21" thickBot="1">
      <c r="A1" s="265"/>
    </row>
    <row r="2" spans="1:35" ht="21" thickBot="1">
      <c r="A2" s="495"/>
      <c r="B2" s="496"/>
      <c r="C2" s="495" t="s">
        <v>657</v>
      </c>
      <c r="D2" s="501"/>
      <c r="E2" s="501"/>
      <c r="F2" s="501"/>
      <c r="G2" s="501"/>
      <c r="H2" s="501"/>
      <c r="I2" s="501"/>
      <c r="J2" s="501"/>
      <c r="K2" s="501"/>
      <c r="L2" s="501"/>
      <c r="M2" s="489" t="s">
        <v>714</v>
      </c>
      <c r="N2" s="490"/>
      <c r="O2" s="491"/>
      <c r="P2" s="267"/>
    </row>
    <row r="3" spans="1:35" ht="15" customHeight="1" thickBot="1">
      <c r="A3" s="497"/>
      <c r="B3" s="498"/>
      <c r="C3" s="499"/>
      <c r="D3" s="502"/>
      <c r="E3" s="502"/>
      <c r="F3" s="502"/>
      <c r="G3" s="502"/>
      <c r="H3" s="502"/>
      <c r="I3" s="502"/>
      <c r="J3" s="502"/>
      <c r="K3" s="502"/>
      <c r="L3" s="502"/>
      <c r="M3" s="492" t="s">
        <v>715</v>
      </c>
      <c r="N3" s="493"/>
      <c r="O3" s="494"/>
      <c r="P3" s="267"/>
    </row>
    <row r="4" spans="1:35" ht="18" customHeight="1">
      <c r="A4" s="497"/>
      <c r="B4" s="498"/>
      <c r="C4" s="510" t="s">
        <v>702</v>
      </c>
      <c r="D4" s="511"/>
      <c r="E4" s="511"/>
      <c r="F4" s="511"/>
      <c r="G4" s="511"/>
      <c r="H4" s="511"/>
      <c r="I4" s="511"/>
      <c r="J4" s="511"/>
      <c r="K4" s="511"/>
      <c r="L4" s="504"/>
      <c r="M4" s="505" t="s">
        <v>713</v>
      </c>
      <c r="N4" s="501"/>
      <c r="O4" s="506"/>
      <c r="P4" s="267"/>
    </row>
    <row r="5" spans="1:35" ht="15" customHeight="1" thickBot="1">
      <c r="A5" s="499"/>
      <c r="B5" s="500"/>
      <c r="C5" s="499"/>
      <c r="D5" s="502"/>
      <c r="E5" s="502"/>
      <c r="F5" s="502"/>
      <c r="G5" s="502"/>
      <c r="H5" s="502"/>
      <c r="I5" s="502"/>
      <c r="J5" s="502"/>
      <c r="K5" s="502"/>
      <c r="L5" s="502"/>
      <c r="M5" s="507"/>
      <c r="N5" s="508"/>
      <c r="O5" s="509"/>
      <c r="P5" s="267"/>
    </row>
    <row r="6" spans="1:35" ht="20.25">
      <c r="A6" s="294"/>
      <c r="B6" s="268"/>
      <c r="C6" s="268"/>
      <c r="D6" s="268"/>
      <c r="E6" s="268"/>
      <c r="F6" s="268"/>
      <c r="G6" s="268"/>
      <c r="H6" s="268"/>
      <c r="I6" s="268"/>
      <c r="J6" s="268"/>
      <c r="K6" s="295"/>
      <c r="L6" s="295"/>
      <c r="M6" s="296"/>
      <c r="N6" s="503"/>
      <c r="O6" s="504"/>
      <c r="P6" s="267"/>
      <c r="S6" s="297"/>
      <c r="T6" s="297"/>
      <c r="U6" s="297"/>
      <c r="V6" s="297"/>
      <c r="W6" s="297"/>
      <c r="X6" s="297"/>
      <c r="Y6" s="297"/>
      <c r="Z6" s="297"/>
      <c r="AA6" s="297"/>
      <c r="AB6" s="297"/>
      <c r="AC6" s="297"/>
      <c r="AD6" s="297"/>
      <c r="AE6" s="297"/>
      <c r="AF6" s="297"/>
      <c r="AG6" s="297"/>
      <c r="AH6" s="297"/>
      <c r="AI6" s="297"/>
    </row>
    <row r="7" spans="1:35" ht="10.5" customHeight="1">
      <c r="A7" s="298"/>
      <c r="B7" s="299"/>
      <c r="C7" s="299"/>
      <c r="D7" s="299"/>
      <c r="E7" s="299"/>
      <c r="F7" s="300"/>
      <c r="G7" s="300"/>
      <c r="H7" s="300"/>
      <c r="I7" s="300"/>
      <c r="J7" s="300"/>
      <c r="K7" s="294"/>
      <c r="L7" s="294"/>
      <c r="M7" s="300"/>
      <c r="N7" s="522"/>
      <c r="O7" s="504"/>
      <c r="P7" s="267"/>
    </row>
    <row r="8" spans="1:35" ht="19.5" customHeight="1">
      <c r="A8" s="515" t="s">
        <v>701</v>
      </c>
      <c r="B8" s="516"/>
      <c r="C8" s="516"/>
      <c r="D8" s="516"/>
      <c r="E8" s="516"/>
      <c r="F8" s="516"/>
      <c r="G8" s="516"/>
      <c r="H8" s="516"/>
      <c r="I8" s="516"/>
      <c r="J8" s="516"/>
      <c r="K8" s="516"/>
      <c r="L8" s="516"/>
      <c r="M8" s="516"/>
      <c r="N8" s="516"/>
      <c r="O8" s="516"/>
      <c r="P8" s="267"/>
    </row>
    <row r="9" spans="1:35" ht="21" thickBot="1">
      <c r="A9" s="514" t="s">
        <v>690</v>
      </c>
      <c r="B9" s="504"/>
      <c r="C9" s="504"/>
      <c r="D9" s="504"/>
      <c r="E9" s="504"/>
      <c r="F9" s="504"/>
      <c r="G9" s="504"/>
      <c r="H9" s="504"/>
      <c r="I9" s="504"/>
      <c r="J9" s="504"/>
      <c r="K9" s="504"/>
      <c r="L9" s="504"/>
      <c r="M9" s="504"/>
      <c r="N9" s="504"/>
      <c r="O9" s="267"/>
      <c r="P9" s="267"/>
    </row>
    <row r="10" spans="1:35" ht="21" thickBot="1">
      <c r="A10" s="512" t="s">
        <v>700</v>
      </c>
      <c r="B10" s="504"/>
      <c r="C10" s="504"/>
      <c r="D10" s="504"/>
      <c r="E10" s="517" t="s">
        <v>699</v>
      </c>
      <c r="F10" s="493"/>
      <c r="G10" s="493"/>
      <c r="H10" s="493"/>
      <c r="I10" s="518"/>
      <c r="J10" s="269"/>
      <c r="K10" s="301"/>
      <c r="L10" s="301"/>
      <c r="M10" s="269"/>
      <c r="N10" s="269"/>
    </row>
    <row r="11" spans="1:35" ht="13.5" customHeight="1" thickBot="1">
      <c r="A11" s="269"/>
      <c r="B11" s="269"/>
      <c r="C11" s="269"/>
      <c r="D11" s="269"/>
      <c r="E11" s="269"/>
      <c r="F11" s="269"/>
      <c r="G11" s="269"/>
      <c r="H11" s="269"/>
      <c r="I11" s="269"/>
      <c r="J11" s="269"/>
      <c r="K11" s="301"/>
      <c r="L11" s="301"/>
      <c r="M11" s="519" t="s">
        <v>698</v>
      </c>
      <c r="N11" s="501"/>
      <c r="O11" s="496"/>
    </row>
    <row r="12" spans="1:35" ht="13.5" customHeight="1" thickBot="1">
      <c r="A12" s="512" t="s">
        <v>697</v>
      </c>
      <c r="B12" s="504"/>
      <c r="C12" s="504"/>
      <c r="D12" s="504"/>
      <c r="E12" s="513" t="s">
        <v>696</v>
      </c>
      <c r="F12" s="501"/>
      <c r="G12" s="501"/>
      <c r="H12" s="501"/>
      <c r="I12" s="496"/>
      <c r="J12" s="269"/>
      <c r="K12" s="301"/>
      <c r="L12" s="301"/>
      <c r="M12" s="499"/>
      <c r="N12" s="502"/>
      <c r="O12" s="500"/>
    </row>
    <row r="13" spans="1:35" ht="21" thickBot="1">
      <c r="A13" s="504"/>
      <c r="B13" s="504"/>
      <c r="C13" s="504"/>
      <c r="D13" s="504"/>
      <c r="E13" s="499"/>
      <c r="F13" s="502"/>
      <c r="G13" s="502"/>
      <c r="H13" s="502"/>
      <c r="I13" s="500"/>
      <c r="J13" s="269"/>
      <c r="K13" s="301"/>
      <c r="L13" s="301"/>
      <c r="M13" s="269"/>
      <c r="N13" s="269"/>
    </row>
    <row r="14" spans="1:35" ht="13.5" customHeight="1" thickBot="1">
      <c r="A14" s="269"/>
      <c r="B14" s="269"/>
      <c r="C14" s="269"/>
      <c r="D14" s="269"/>
      <c r="E14" s="269"/>
      <c r="F14" s="269"/>
      <c r="G14" s="269"/>
      <c r="H14" s="269"/>
      <c r="I14" s="269"/>
      <c r="J14" s="269"/>
      <c r="K14" s="520" t="s">
        <v>695</v>
      </c>
      <c r="L14" s="521"/>
      <c r="M14" s="519">
        <v>2024</v>
      </c>
      <c r="N14" s="501"/>
      <c r="O14" s="496"/>
    </row>
    <row r="15" spans="1:35" ht="15.75" customHeight="1" thickBot="1">
      <c r="A15" s="512" t="s">
        <v>694</v>
      </c>
      <c r="B15" s="504"/>
      <c r="C15" s="504"/>
      <c r="D15" s="504"/>
      <c r="E15" s="513" t="s">
        <v>693</v>
      </c>
      <c r="F15" s="501"/>
      <c r="G15" s="501"/>
      <c r="H15" s="501"/>
      <c r="I15" s="496"/>
      <c r="J15" s="269"/>
      <c r="K15" s="520"/>
      <c r="L15" s="521"/>
      <c r="M15" s="499"/>
      <c r="N15" s="502"/>
      <c r="O15" s="500"/>
    </row>
    <row r="16" spans="1:35" ht="20.25">
      <c r="A16" s="504"/>
      <c r="B16" s="511"/>
      <c r="C16" s="511"/>
      <c r="D16" s="504"/>
      <c r="E16" s="497"/>
      <c r="F16" s="511"/>
      <c r="G16" s="511"/>
      <c r="H16" s="511"/>
      <c r="I16" s="498"/>
      <c r="J16" s="269"/>
      <c r="K16" s="301"/>
      <c r="L16" s="301"/>
      <c r="M16" s="269"/>
      <c r="N16" s="269"/>
    </row>
    <row r="17" spans="1:16" ht="21" thickBot="1">
      <c r="A17" s="504"/>
      <c r="B17" s="504"/>
      <c r="C17" s="504"/>
      <c r="D17" s="504"/>
      <c r="E17" s="499"/>
      <c r="F17" s="502"/>
      <c r="G17" s="502"/>
      <c r="H17" s="502"/>
      <c r="I17" s="500"/>
      <c r="J17" s="269"/>
      <c r="K17" s="301"/>
      <c r="L17" s="301"/>
      <c r="M17" s="514"/>
      <c r="N17" s="504"/>
    </row>
    <row r="18" spans="1:16" ht="21" thickBot="1">
      <c r="A18" s="269"/>
      <c r="B18" s="269"/>
      <c r="C18" s="269"/>
      <c r="D18" s="269"/>
      <c r="E18" s="269"/>
      <c r="F18" s="269"/>
      <c r="G18" s="269"/>
      <c r="H18" s="269"/>
      <c r="I18" s="269"/>
      <c r="J18" s="269"/>
      <c r="K18" s="301"/>
      <c r="L18" s="301"/>
      <c r="M18" s="504"/>
      <c r="N18" s="504"/>
    </row>
    <row r="19" spans="1:16" ht="20.25">
      <c r="A19" s="512" t="s">
        <v>692</v>
      </c>
      <c r="B19" s="504"/>
      <c r="C19" s="504"/>
      <c r="D19" s="504"/>
      <c r="E19" s="513" t="s">
        <v>691</v>
      </c>
      <c r="F19" s="501"/>
      <c r="G19" s="501"/>
      <c r="H19" s="501"/>
      <c r="I19" s="496"/>
      <c r="J19" s="269"/>
      <c r="K19" s="301"/>
      <c r="L19" s="301"/>
      <c r="M19" s="504"/>
      <c r="N19" s="504"/>
    </row>
    <row r="20" spans="1:16" ht="21" thickBot="1">
      <c r="A20" s="504"/>
      <c r="B20" s="504"/>
      <c r="C20" s="504"/>
      <c r="D20" s="504"/>
      <c r="E20" s="499"/>
      <c r="F20" s="502"/>
      <c r="G20" s="502"/>
      <c r="H20" s="502"/>
      <c r="I20" s="500"/>
      <c r="J20" s="269"/>
      <c r="K20" s="301"/>
      <c r="L20" s="301"/>
      <c r="M20" s="269"/>
      <c r="N20" s="269"/>
    </row>
    <row r="21" spans="1:16" ht="15.75" customHeight="1">
      <c r="A21" s="528" t="s">
        <v>690</v>
      </c>
      <c r="B21" s="504"/>
      <c r="C21" s="504"/>
      <c r="D21" s="504"/>
      <c r="E21" s="504"/>
      <c r="F21" s="504"/>
      <c r="G21" s="504"/>
      <c r="H21" s="504"/>
      <c r="I21" s="504"/>
      <c r="J21" s="504"/>
      <c r="K21" s="504"/>
      <c r="L21" s="504"/>
      <c r="M21" s="504"/>
      <c r="N21" s="504"/>
    </row>
    <row r="22" spans="1:16" ht="26.25" customHeight="1" thickBot="1">
      <c r="A22" s="515" t="s">
        <v>712</v>
      </c>
      <c r="B22" s="516"/>
      <c r="C22" s="516"/>
      <c r="D22" s="516"/>
      <c r="E22" s="516"/>
      <c r="F22" s="516"/>
      <c r="G22" s="516"/>
      <c r="H22" s="516"/>
      <c r="I22" s="516"/>
      <c r="J22" s="516"/>
      <c r="K22" s="516"/>
      <c r="L22" s="516"/>
      <c r="M22" s="516"/>
      <c r="N22" s="516"/>
      <c r="O22" s="516"/>
      <c r="P22" s="527"/>
    </row>
    <row r="23" spans="1:16" ht="21" customHeight="1" thickBot="1">
      <c r="A23" s="526" t="s">
        <v>689</v>
      </c>
      <c r="B23" s="493"/>
      <c r="C23" s="493"/>
      <c r="D23" s="493"/>
      <c r="E23" s="493"/>
      <c r="F23" s="493"/>
      <c r="G23" s="493"/>
      <c r="H23" s="493"/>
      <c r="I23" s="493"/>
      <c r="J23" s="493"/>
      <c r="K23" s="493"/>
      <c r="L23" s="493"/>
      <c r="M23" s="493"/>
      <c r="N23" s="493"/>
      <c r="O23" s="493"/>
      <c r="P23" s="302"/>
    </row>
    <row r="24" spans="1:16" ht="132" customHeight="1" thickBot="1">
      <c r="A24" s="270" t="s">
        <v>688</v>
      </c>
      <c r="B24" s="270" t="s">
        <v>687</v>
      </c>
      <c r="C24" s="271" t="s">
        <v>686</v>
      </c>
      <c r="D24" s="523" t="s">
        <v>685</v>
      </c>
      <c r="E24" s="524"/>
      <c r="F24" s="525"/>
      <c r="G24" s="271" t="s">
        <v>684</v>
      </c>
      <c r="H24" s="523" t="s">
        <v>683</v>
      </c>
      <c r="I24" s="525"/>
      <c r="J24" s="271" t="s">
        <v>682</v>
      </c>
      <c r="K24" s="523" t="s">
        <v>681</v>
      </c>
      <c r="L24" s="525"/>
      <c r="M24" s="271" t="s">
        <v>3</v>
      </c>
      <c r="N24" s="272" t="s">
        <v>738</v>
      </c>
      <c r="O24" s="273" t="s">
        <v>680</v>
      </c>
      <c r="P24" s="273" t="s">
        <v>679</v>
      </c>
    </row>
    <row r="25" spans="1:16" ht="105" customHeight="1" thickBot="1">
      <c r="A25" s="274">
        <v>15225</v>
      </c>
      <c r="B25" s="275" t="s">
        <v>722</v>
      </c>
      <c r="C25" s="276" t="s">
        <v>723</v>
      </c>
      <c r="D25" s="484" t="s">
        <v>724</v>
      </c>
      <c r="E25" s="485"/>
      <c r="F25" s="486"/>
      <c r="G25" s="277" t="s">
        <v>725</v>
      </c>
      <c r="H25" s="487" t="s">
        <v>707</v>
      </c>
      <c r="I25" s="488"/>
      <c r="J25" s="278" t="s">
        <v>726</v>
      </c>
      <c r="K25" s="484" t="s">
        <v>57</v>
      </c>
      <c r="L25" s="486"/>
      <c r="M25" s="279">
        <v>45323</v>
      </c>
      <c r="N25" s="279">
        <v>45626</v>
      </c>
      <c r="O25" s="276"/>
      <c r="P25" s="280"/>
    </row>
    <row r="26" spans="1:16" ht="87.75" customHeight="1" thickBot="1">
      <c r="A26" s="274">
        <v>16814</v>
      </c>
      <c r="B26" s="275" t="s">
        <v>727</v>
      </c>
      <c r="C26" s="276" t="s">
        <v>723</v>
      </c>
      <c r="D26" s="484" t="s">
        <v>673</v>
      </c>
      <c r="E26" s="485"/>
      <c r="F26" s="486"/>
      <c r="G26" s="277" t="s">
        <v>725</v>
      </c>
      <c r="H26" s="487" t="s">
        <v>707</v>
      </c>
      <c r="I26" s="488"/>
      <c r="J26" s="278" t="s">
        <v>726</v>
      </c>
      <c r="K26" s="484" t="s">
        <v>57</v>
      </c>
      <c r="L26" s="486"/>
      <c r="M26" s="279">
        <v>45323</v>
      </c>
      <c r="N26" s="279">
        <v>45626</v>
      </c>
      <c r="O26" s="276"/>
      <c r="P26" s="280"/>
    </row>
    <row r="27" spans="1:16" ht="97.5" customHeight="1" thickBot="1">
      <c r="A27" s="274">
        <v>59024</v>
      </c>
      <c r="B27" s="275" t="s">
        <v>728</v>
      </c>
      <c r="C27" s="276" t="s">
        <v>723</v>
      </c>
      <c r="D27" s="484" t="s">
        <v>724</v>
      </c>
      <c r="E27" s="485"/>
      <c r="F27" s="486"/>
      <c r="G27" s="277" t="s">
        <v>725</v>
      </c>
      <c r="H27" s="487" t="s">
        <v>707</v>
      </c>
      <c r="I27" s="488"/>
      <c r="J27" s="278" t="s">
        <v>726</v>
      </c>
      <c r="K27" s="484" t="s">
        <v>57</v>
      </c>
      <c r="L27" s="486"/>
      <c r="M27" s="279">
        <v>45323</v>
      </c>
      <c r="N27" s="279">
        <v>45626</v>
      </c>
      <c r="O27" s="276"/>
      <c r="P27" s="280"/>
    </row>
    <row r="28" spans="1:16" ht="60.75" customHeight="1" thickBot="1">
      <c r="A28" s="281">
        <v>15321</v>
      </c>
      <c r="B28" s="282" t="s">
        <v>729</v>
      </c>
      <c r="C28" s="276" t="s">
        <v>723</v>
      </c>
      <c r="D28" s="484" t="s">
        <v>730</v>
      </c>
      <c r="E28" s="485"/>
      <c r="F28" s="486"/>
      <c r="G28" s="283" t="s">
        <v>731</v>
      </c>
      <c r="H28" s="487" t="s">
        <v>732</v>
      </c>
      <c r="I28" s="488"/>
      <c r="J28" s="278" t="s">
        <v>733</v>
      </c>
      <c r="K28" s="484" t="s">
        <v>57</v>
      </c>
      <c r="L28" s="486"/>
      <c r="M28" s="279">
        <v>45323</v>
      </c>
      <c r="N28" s="279">
        <v>45412</v>
      </c>
      <c r="O28" s="276"/>
      <c r="P28" s="280"/>
    </row>
    <row r="29" spans="1:16" ht="84" customHeight="1" thickBot="1">
      <c r="A29" s="281">
        <v>15321</v>
      </c>
      <c r="B29" s="282" t="s">
        <v>729</v>
      </c>
      <c r="C29" s="276" t="s">
        <v>723</v>
      </c>
      <c r="D29" s="484" t="s">
        <v>734</v>
      </c>
      <c r="E29" s="485"/>
      <c r="F29" s="486"/>
      <c r="G29" s="283" t="s">
        <v>735</v>
      </c>
      <c r="H29" s="487" t="s">
        <v>736</v>
      </c>
      <c r="I29" s="488"/>
      <c r="J29" s="278" t="s">
        <v>733</v>
      </c>
      <c r="K29" s="484" t="s">
        <v>57</v>
      </c>
      <c r="L29" s="486"/>
      <c r="M29" s="279">
        <v>45323</v>
      </c>
      <c r="N29" s="279">
        <v>45412</v>
      </c>
      <c r="O29" s="276"/>
      <c r="P29" s="280"/>
    </row>
    <row r="30" spans="1:16" ht="100.5" customHeight="1" thickBot="1">
      <c r="A30" s="281">
        <v>15238</v>
      </c>
      <c r="B30" s="282" t="s">
        <v>737</v>
      </c>
      <c r="C30" s="276" t="s">
        <v>723</v>
      </c>
      <c r="D30" s="484" t="s">
        <v>734</v>
      </c>
      <c r="E30" s="485"/>
      <c r="F30" s="486"/>
      <c r="G30" s="283" t="s">
        <v>735</v>
      </c>
      <c r="H30" s="487" t="s">
        <v>736</v>
      </c>
      <c r="I30" s="488"/>
      <c r="J30" s="278" t="s">
        <v>733</v>
      </c>
      <c r="K30" s="484" t="s">
        <v>57</v>
      </c>
      <c r="L30" s="486"/>
      <c r="M30" s="279">
        <v>45323</v>
      </c>
      <c r="N30" s="279">
        <v>45412</v>
      </c>
      <c r="O30" s="276"/>
      <c r="P30" s="280"/>
    </row>
    <row r="31" spans="1:16" ht="75.75" customHeight="1" thickBot="1">
      <c r="A31" s="281">
        <v>15238</v>
      </c>
      <c r="B31" s="282" t="s">
        <v>737</v>
      </c>
      <c r="C31" s="276" t="s">
        <v>723</v>
      </c>
      <c r="D31" s="484" t="s">
        <v>730</v>
      </c>
      <c r="E31" s="485"/>
      <c r="F31" s="486"/>
      <c r="G31" s="283" t="s">
        <v>731</v>
      </c>
      <c r="H31" s="487" t="s">
        <v>732</v>
      </c>
      <c r="I31" s="488"/>
      <c r="J31" s="278" t="s">
        <v>733</v>
      </c>
      <c r="K31" s="484" t="s">
        <v>57</v>
      </c>
      <c r="L31" s="486"/>
      <c r="M31" s="279">
        <v>45323</v>
      </c>
      <c r="N31" s="279">
        <v>45412</v>
      </c>
      <c r="O31" s="276"/>
      <c r="P31" s="280"/>
    </row>
    <row r="32" spans="1:16" ht="101.25" customHeight="1">
      <c r="A32" s="303">
        <v>15327</v>
      </c>
      <c r="B32" s="303" t="s">
        <v>678</v>
      </c>
      <c r="C32" s="303" t="s">
        <v>674</v>
      </c>
      <c r="D32" s="483" t="s">
        <v>673</v>
      </c>
      <c r="E32" s="483"/>
      <c r="F32" s="483"/>
      <c r="G32" s="303" t="s">
        <v>672</v>
      </c>
      <c r="H32" s="483" t="s">
        <v>671</v>
      </c>
      <c r="I32" s="483"/>
      <c r="J32" s="303" t="s">
        <v>670</v>
      </c>
      <c r="K32" s="483" t="s">
        <v>669</v>
      </c>
      <c r="L32" s="483"/>
      <c r="M32" s="284">
        <v>45316</v>
      </c>
      <c r="N32" s="284">
        <v>45625</v>
      </c>
      <c r="O32" s="285"/>
      <c r="P32" s="285"/>
    </row>
    <row r="33" spans="1:16" ht="108" customHeight="1">
      <c r="A33" s="303">
        <v>15332</v>
      </c>
      <c r="B33" s="303" t="s">
        <v>677</v>
      </c>
      <c r="C33" s="303" t="s">
        <v>674</v>
      </c>
      <c r="D33" s="483" t="s">
        <v>673</v>
      </c>
      <c r="E33" s="483"/>
      <c r="F33" s="483"/>
      <c r="G33" s="303" t="s">
        <v>672</v>
      </c>
      <c r="H33" s="483" t="s">
        <v>671</v>
      </c>
      <c r="I33" s="483"/>
      <c r="J33" s="303" t="s">
        <v>670</v>
      </c>
      <c r="K33" s="483" t="s">
        <v>669</v>
      </c>
      <c r="L33" s="483"/>
      <c r="M33" s="284">
        <v>45316</v>
      </c>
      <c r="N33" s="284">
        <v>45625</v>
      </c>
      <c r="O33" s="286"/>
      <c r="P33" s="286"/>
    </row>
    <row r="34" spans="1:16" ht="105.75" customHeight="1">
      <c r="A34" s="303">
        <v>15335</v>
      </c>
      <c r="B34" s="303" t="s">
        <v>676</v>
      </c>
      <c r="C34" s="303" t="s">
        <v>674</v>
      </c>
      <c r="D34" s="483" t="s">
        <v>673</v>
      </c>
      <c r="E34" s="483"/>
      <c r="F34" s="483"/>
      <c r="G34" s="303" t="s">
        <v>672</v>
      </c>
      <c r="H34" s="483" t="s">
        <v>671</v>
      </c>
      <c r="I34" s="483"/>
      <c r="J34" s="303" t="s">
        <v>670</v>
      </c>
      <c r="K34" s="483" t="s">
        <v>669</v>
      </c>
      <c r="L34" s="483">
        <v>44958</v>
      </c>
      <c r="M34" s="284">
        <v>45316</v>
      </c>
      <c r="N34" s="284">
        <v>45625</v>
      </c>
      <c r="O34" s="286"/>
      <c r="P34" s="286"/>
    </row>
    <row r="35" spans="1:16" ht="111" customHeight="1" thickBot="1">
      <c r="A35" s="303">
        <v>33878</v>
      </c>
      <c r="B35" s="303" t="s">
        <v>675</v>
      </c>
      <c r="C35" s="303" t="s">
        <v>674</v>
      </c>
      <c r="D35" s="483" t="s">
        <v>673</v>
      </c>
      <c r="E35" s="483"/>
      <c r="F35" s="483"/>
      <c r="G35" s="303" t="s">
        <v>672</v>
      </c>
      <c r="H35" s="483" t="s">
        <v>671</v>
      </c>
      <c r="I35" s="483"/>
      <c r="J35" s="303" t="s">
        <v>670</v>
      </c>
      <c r="K35" s="483" t="s">
        <v>669</v>
      </c>
      <c r="L35" s="483">
        <v>44958</v>
      </c>
      <c r="M35" s="284">
        <v>45316</v>
      </c>
      <c r="N35" s="284">
        <v>45625</v>
      </c>
      <c r="O35" s="286"/>
      <c r="P35" s="286"/>
    </row>
    <row r="36" spans="1:16" ht="141" customHeight="1">
      <c r="A36" s="287">
        <v>15960</v>
      </c>
      <c r="B36" s="287" t="s">
        <v>703</v>
      </c>
      <c r="C36" s="288" t="s">
        <v>704</v>
      </c>
      <c r="D36" s="478" t="s">
        <v>705</v>
      </c>
      <c r="E36" s="479"/>
      <c r="F36" s="480"/>
      <c r="G36" s="289" t="s">
        <v>706</v>
      </c>
      <c r="H36" s="481" t="s">
        <v>707</v>
      </c>
      <c r="I36" s="480"/>
      <c r="J36" s="290" t="s">
        <v>708</v>
      </c>
      <c r="K36" s="478" t="s">
        <v>709</v>
      </c>
      <c r="L36" s="482"/>
      <c r="M36" s="291">
        <v>45292</v>
      </c>
      <c r="N36" s="292">
        <v>45656</v>
      </c>
      <c r="O36" s="288" t="s">
        <v>710</v>
      </c>
      <c r="P36" s="288" t="s">
        <v>711</v>
      </c>
    </row>
    <row r="37" spans="1:16" ht="15.75" customHeight="1"/>
    <row r="38" spans="1:16" ht="15.75" customHeight="1"/>
    <row r="39" spans="1:16" ht="15.75" customHeight="1"/>
    <row r="40" spans="1:16" ht="15.75" customHeight="1"/>
    <row r="41" spans="1:16" ht="15.75" customHeight="1"/>
    <row r="42" spans="1:16" ht="15.75" customHeight="1"/>
    <row r="43" spans="1:16" ht="15.75" customHeight="1"/>
    <row r="44" spans="1:16" ht="15.75" customHeight="1"/>
    <row r="45" spans="1:16" ht="15.75" customHeight="1"/>
    <row r="46" spans="1:16" ht="15.75" customHeight="1"/>
    <row r="47" spans="1:16" ht="15.75" customHeight="1"/>
    <row r="48" spans="1:16"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sheetData>
  <mergeCells count="64">
    <mergeCell ref="H25:I25"/>
    <mergeCell ref="D26:F26"/>
    <mergeCell ref="A22:P22"/>
    <mergeCell ref="A21:N21"/>
    <mergeCell ref="H26:I26"/>
    <mergeCell ref="K25:L25"/>
    <mergeCell ref="K26:L26"/>
    <mergeCell ref="N7:O7"/>
    <mergeCell ref="M14:O15"/>
    <mergeCell ref="D24:F24"/>
    <mergeCell ref="H24:I24"/>
    <mergeCell ref="K24:L24"/>
    <mergeCell ref="A23:O23"/>
    <mergeCell ref="A15:D17"/>
    <mergeCell ref="E15:I17"/>
    <mergeCell ref="M17:N19"/>
    <mergeCell ref="A19:D20"/>
    <mergeCell ref="A8:O8"/>
    <mergeCell ref="A9:N9"/>
    <mergeCell ref="A10:D10"/>
    <mergeCell ref="E10:I10"/>
    <mergeCell ref="E19:I20"/>
    <mergeCell ref="A12:D13"/>
    <mergeCell ref="E12:I13"/>
    <mergeCell ref="M11:O12"/>
    <mergeCell ref="K14:L15"/>
    <mergeCell ref="M2:O2"/>
    <mergeCell ref="M3:O3"/>
    <mergeCell ref="A2:B5"/>
    <mergeCell ref="C2:L3"/>
    <mergeCell ref="N6:O6"/>
    <mergeCell ref="M4:O5"/>
    <mergeCell ref="C4:L5"/>
    <mergeCell ref="D25:F25"/>
    <mergeCell ref="D30:F30"/>
    <mergeCell ref="H30:I30"/>
    <mergeCell ref="K30:L30"/>
    <mergeCell ref="D31:F31"/>
    <mergeCell ref="H31:I31"/>
    <mergeCell ref="K31:L31"/>
    <mergeCell ref="D27:F27"/>
    <mergeCell ref="D28:F28"/>
    <mergeCell ref="H27:I27"/>
    <mergeCell ref="H28:I28"/>
    <mergeCell ref="K27:L27"/>
    <mergeCell ref="K28:L28"/>
    <mergeCell ref="H29:I29"/>
    <mergeCell ref="K29:L29"/>
    <mergeCell ref="D29:F29"/>
    <mergeCell ref="D32:F32"/>
    <mergeCell ref="H32:I32"/>
    <mergeCell ref="K32:L32"/>
    <mergeCell ref="D33:F33"/>
    <mergeCell ref="H33:I33"/>
    <mergeCell ref="K33:L33"/>
    <mergeCell ref="D36:F36"/>
    <mergeCell ref="H36:I36"/>
    <mergeCell ref="K36:L36"/>
    <mergeCell ref="D34:F34"/>
    <mergeCell ref="H34:I34"/>
    <mergeCell ref="K34:L34"/>
    <mergeCell ref="D35:F35"/>
    <mergeCell ref="H35:I35"/>
    <mergeCell ref="K35:L35"/>
  </mergeCell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Control de cambios</vt:lpstr>
      <vt:lpstr>PTEP</vt:lpstr>
      <vt:lpstr>Mapa Riesgos de corrupción</vt:lpstr>
      <vt:lpstr>Racionalización de Trámites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Rene Alejandro Laverde Acosta</cp:lastModifiedBy>
  <dcterms:created xsi:type="dcterms:W3CDTF">2023-11-09T20:53:09Z</dcterms:created>
  <dcterms:modified xsi:type="dcterms:W3CDTF">2024-02-20T20:31:45Z</dcterms:modified>
</cp:coreProperties>
</file>