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4" activeTab="4"/>
  </bookViews>
  <sheets>
    <sheet name="Hoja1" sheetId="18" state="hidden" r:id="rId1"/>
    <sheet name="FASE 1 FEMENINO" sheetId="17" state="hidden" r:id="rId2"/>
    <sheet name="Gráfico1" sheetId="59" state="hidden" r:id="rId3"/>
    <sheet name="FASE 2 FEMENINO" sheetId="54" state="hidden" r:id="rId4"/>
    <sheet name="SEMIS Y FINAL" sheetId="55" r:id="rId5"/>
    <sheet name="GOLEADORAS" sheetId="56" r:id="rId6"/>
    <sheet name="JUEGO LIMPIO" sheetId="57" r:id="rId7"/>
    <sheet name="VALLA MENOS VENCIDA" sheetId="58" r:id="rId8"/>
    <sheet name="SANCIONES" sheetId="32" r:id="rId9"/>
    <sheet name="SORTEO" sheetId="28" r:id="rId10"/>
    <sheet name="FASE 2 MASCULINO " sheetId="21" state="hidden" r:id="rId11"/>
    <sheet name="SORTEO (2)" sheetId="19" state="hidden" r:id="rId12"/>
  </sheets>
  <externalReferences>
    <externalReference r:id="rId13"/>
  </externalReferences>
  <definedNames>
    <definedName name="_xlnm._FilterDatabase" localSheetId="3" hidden="1">'FASE 2 FEMENINO'!$X$1:$X$71</definedName>
    <definedName name="_xlnm._FilterDatabase" localSheetId="5" hidden="1">GOLEADORAS!$B$12:$D$58</definedName>
    <definedName name="_xlnm._FilterDatabase" localSheetId="6" hidden="1">'JUEGO LIMPIO'!$B$12:$P$34</definedName>
    <definedName name="_xlnm._FilterDatabase" localSheetId="7" hidden="1">'VALLA MENOS VENCIDA'!$B$12:$O$30</definedName>
    <definedName name="_xlnm.Print_Area" localSheetId="1">'FASE 1 FEMENINO'!$A$1:$AD$34</definedName>
    <definedName name="_xlnm.Print_Titles" localSheetId="1">'FASE 1 FEMENINO'!$1:$9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56" l="1"/>
  <c r="O56" i="56"/>
  <c r="AA21" i="54" l="1"/>
  <c r="AA17" i="54"/>
  <c r="AA19" i="54"/>
  <c r="AA15" i="54"/>
  <c r="O20" i="57"/>
  <c r="O30" i="57" l="1"/>
  <c r="O46" i="56"/>
  <c r="O55" i="56" l="1"/>
  <c r="P27" i="56" l="1"/>
  <c r="O27" i="56"/>
  <c r="AC44" i="54" l="1"/>
  <c r="Z44" i="54"/>
  <c r="D44" i="54"/>
  <c r="G56" i="54" s="1"/>
  <c r="AC42" i="54"/>
  <c r="AA42" i="54"/>
  <c r="Z42" i="54"/>
  <c r="D42" i="54"/>
  <c r="G51" i="54" s="1"/>
  <c r="AC40" i="54"/>
  <c r="AA40" i="54"/>
  <c r="D40" i="54"/>
  <c r="D51" i="54" s="1"/>
  <c r="AC38" i="54"/>
  <c r="AA38" i="54"/>
  <c r="Z38" i="54"/>
  <c r="D38" i="54"/>
  <c r="G57" i="54" s="1"/>
  <c r="AC21" i="54"/>
  <c r="Z21" i="54"/>
  <c r="D21" i="54"/>
  <c r="G33" i="54" s="1"/>
  <c r="AC19" i="54"/>
  <c r="Z19" i="54"/>
  <c r="D19" i="54"/>
  <c r="G28" i="54" s="1"/>
  <c r="AC17" i="54"/>
  <c r="Z17" i="54"/>
  <c r="D17" i="54"/>
  <c r="D28" i="54" s="1"/>
  <c r="AC15" i="54"/>
  <c r="Z15" i="54"/>
  <c r="D15" i="54"/>
  <c r="G34" i="54" s="1"/>
  <c r="O29" i="58"/>
  <c r="N29" i="58"/>
  <c r="O28" i="58"/>
  <c r="N28" i="58"/>
  <c r="O25" i="58"/>
  <c r="N25" i="58"/>
  <c r="O24" i="58"/>
  <c r="N24" i="58"/>
  <c r="O23" i="58"/>
  <c r="N23" i="58"/>
  <c r="O22" i="58"/>
  <c r="N22" i="58"/>
  <c r="O21" i="58"/>
  <c r="N21" i="58"/>
  <c r="O27" i="58"/>
  <c r="N27" i="58"/>
  <c r="O19" i="58"/>
  <c r="N19" i="58"/>
  <c r="O17" i="58"/>
  <c r="N17" i="58"/>
  <c r="O18" i="58"/>
  <c r="N18" i="58"/>
  <c r="O16" i="58"/>
  <c r="N16" i="58"/>
  <c r="O20" i="58"/>
  <c r="N20" i="58"/>
  <c r="O15" i="58"/>
  <c r="N15" i="58"/>
  <c r="O30" i="58"/>
  <c r="N30" i="58"/>
  <c r="O26" i="58"/>
  <c r="N26" i="58"/>
  <c r="O14" i="58"/>
  <c r="N14" i="58"/>
  <c r="P34" i="57"/>
  <c r="O34" i="57"/>
  <c r="P33" i="57"/>
  <c r="O33" i="57"/>
  <c r="P30" i="57"/>
  <c r="P29" i="57"/>
  <c r="O29" i="57"/>
  <c r="P28" i="57"/>
  <c r="O28" i="57"/>
  <c r="P27" i="57"/>
  <c r="O27" i="57"/>
  <c r="P26" i="57"/>
  <c r="O26" i="57"/>
  <c r="P25" i="57"/>
  <c r="O25" i="57"/>
  <c r="P24" i="57"/>
  <c r="O24" i="57"/>
  <c r="P23" i="57"/>
  <c r="O23" i="57"/>
  <c r="P20" i="57"/>
  <c r="P19" i="57"/>
  <c r="O19" i="57"/>
  <c r="P18" i="57"/>
  <c r="O18" i="57"/>
  <c r="P17" i="57"/>
  <c r="O17" i="57"/>
  <c r="P16" i="57"/>
  <c r="O16" i="57"/>
  <c r="P15" i="57"/>
  <c r="O15" i="57"/>
  <c r="P14" i="57"/>
  <c r="O14" i="57"/>
  <c r="P54" i="56"/>
  <c r="O54" i="56"/>
  <c r="P53" i="56"/>
  <c r="O53" i="56"/>
  <c r="P52" i="56"/>
  <c r="O52" i="56"/>
  <c r="P51" i="56"/>
  <c r="O51" i="56"/>
  <c r="P50" i="56"/>
  <c r="O50" i="56"/>
  <c r="P20" i="56"/>
  <c r="O20" i="56"/>
  <c r="P49" i="56"/>
  <c r="O49" i="56"/>
  <c r="P45" i="56"/>
  <c r="O45" i="56"/>
  <c r="P48" i="56"/>
  <c r="O48" i="56"/>
  <c r="P47" i="56"/>
  <c r="O47" i="56"/>
  <c r="P26" i="56"/>
  <c r="O26" i="56"/>
  <c r="P44" i="56"/>
  <c r="O44" i="56"/>
  <c r="P43" i="56"/>
  <c r="O43" i="56"/>
  <c r="P42" i="56"/>
  <c r="O42" i="56"/>
  <c r="P41" i="56"/>
  <c r="O41" i="56"/>
  <c r="P40" i="56"/>
  <c r="O40" i="56"/>
  <c r="P39" i="56"/>
  <c r="O39" i="56"/>
  <c r="P33" i="56"/>
  <c r="O33" i="56"/>
  <c r="P38" i="56"/>
  <c r="O38" i="56"/>
  <c r="P32" i="56"/>
  <c r="O32" i="56"/>
  <c r="P37" i="56"/>
  <c r="O37" i="56"/>
  <c r="P31" i="56"/>
  <c r="O31" i="56"/>
  <c r="P18" i="56"/>
  <c r="O18" i="56"/>
  <c r="P36" i="56"/>
  <c r="O36" i="56"/>
  <c r="P35" i="56"/>
  <c r="O35" i="56"/>
  <c r="P34" i="56"/>
  <c r="O34" i="56"/>
  <c r="P25" i="56"/>
  <c r="O25" i="56"/>
  <c r="P30" i="56"/>
  <c r="O30" i="56"/>
  <c r="P23" i="56"/>
  <c r="O23" i="56"/>
  <c r="P29" i="56"/>
  <c r="O29" i="56"/>
  <c r="P28" i="56"/>
  <c r="O28" i="56"/>
  <c r="P21" i="56"/>
  <c r="O21" i="56"/>
  <c r="P17" i="56"/>
  <c r="O17" i="56"/>
  <c r="P24" i="56"/>
  <c r="O24" i="56"/>
  <c r="P16" i="56"/>
  <c r="O16" i="56"/>
  <c r="P22" i="56"/>
  <c r="O22" i="56"/>
  <c r="P19" i="56"/>
  <c r="O19" i="56"/>
  <c r="P15" i="56"/>
  <c r="O15" i="56"/>
  <c r="P14" i="56"/>
  <c r="O14" i="56"/>
  <c r="AB42" i="54" l="1"/>
  <c r="AB40" i="54"/>
  <c r="AB38" i="54"/>
  <c r="AB44" i="54"/>
  <c r="AB19" i="54"/>
  <c r="AB17" i="54"/>
  <c r="AB21" i="54"/>
  <c r="AB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17" i="21" l="1"/>
  <c r="O78" i="21"/>
  <c r="W21" i="2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comments1.xml><?xml version="1.0" encoding="utf-8"?>
<comments xmlns="http://schemas.openxmlformats.org/spreadsheetml/2006/main">
  <authors>
    <author>Laura</author>
    <author>Jersson Galindo</author>
    <author>KAMILO</author>
  </authors>
  <commentList>
    <comment ref="L17" authorId="0" shape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L40" authorId="1" shapeId="0">
      <text>
        <r>
          <rPr>
            <b/>
            <sz val="9"/>
            <color indexed="81"/>
            <rFont val="Tahoma"/>
            <family val="2"/>
          </rPr>
          <t xml:space="preserve">GANADO POR W.O
</t>
        </r>
      </text>
    </comment>
    <comment ref="H44" authorId="2" shapeId="0">
      <text>
        <r>
          <rPr>
            <b/>
            <sz val="9"/>
            <color indexed="81"/>
            <rFont val="Tahoma"/>
            <family val="2"/>
          </rPr>
          <t>PARTIDO PERDIDO POR 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<sst xmlns="http://schemas.openxmlformats.org/spreadsheetml/2006/main" count="1185" uniqueCount="250">
  <si>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</si>
  <si>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</si>
  <si>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</si>
  <si>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</si>
  <si>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</si>
  <si>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</si>
  <si>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</si>
  <si>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</si>
  <si>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</si>
  <si>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</si>
  <si>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</si>
  <si>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</si>
  <si>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</si>
  <si>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</si>
  <si>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</si>
  <si>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</si>
  <si>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</si>
  <si>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</si>
  <si>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</si>
  <si>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</si>
  <si>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</si>
  <si>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</si>
  <si>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</si>
  <si>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</si>
  <si>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</si>
  <si>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</si>
  <si>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</si>
  <si>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</si>
  <si>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</si>
  <si>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</si>
  <si>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</si>
  <si>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</si>
  <si>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</si>
  <si>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</si>
  <si>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</si>
  <si>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</si>
  <si>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</si>
  <si>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</si>
  <si>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</si>
  <si>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</si>
  <si>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</si>
  <si>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</si>
  <si>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</si>
  <si>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</si>
  <si>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</si>
  <si>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</si>
  <si>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</si>
  <si>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</si>
  <si>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</si>
  <si>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</si>
  <si>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</si>
  <si>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</si>
  <si>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</si>
  <si>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</si>
  <si>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</si>
  <si>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</si>
  <si>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</si>
  <si>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</si>
  <si>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</si>
  <si>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</si>
  <si>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</si>
  <si>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</si>
  <si>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</si>
  <si>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</si>
  <si>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</si>
  <si>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</si>
  <si>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</si>
  <si>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</si>
  <si>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</si>
  <si>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</si>
  <si>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</si>
  <si>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</si>
  <si>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</si>
  <si>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</si>
  <si>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</si>
  <si>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</si>
  <si>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</si>
  <si>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</si>
  <si>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</si>
  <si>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</si>
  <si>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</si>
  <si>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</si>
  <si>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</si>
  <si>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</si>
  <si>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</si>
  <si>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</si>
  <si>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</si>
  <si>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</si>
  <si>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</si>
  <si>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</si>
  <si>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</si>
  <si>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</si>
  <si>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</si>
  <si>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</si>
  <si>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</si>
  <si>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</si>
  <si>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</si>
  <si>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</si>
  <si>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</si>
  <si>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</si>
  <si>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</si>
  <si>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</si>
  <si>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</si>
  <si>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</si>
  <si>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</si>
  <si>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</si>
  <si>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</si>
  <si>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</si>
  <si>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</si>
  <si>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</si>
  <si>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</si>
  <si>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</si>
  <si>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</si>
  <si>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</si>
  <si>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</si>
  <si>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</si>
  <si>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</si>
  <si>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</si>
  <si>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</si>
  <si>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</si>
  <si>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</si>
  <si>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</si>
  <si>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</si>
  <si>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</si>
  <si>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</si>
  <si>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</si>
  <si>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</si>
  <si>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</si>
  <si>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</si>
  <si>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</si>
  <si>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</si>
  <si>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</si>
  <si>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</si>
  <si>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</si>
  <si>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</si>
  <si>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</si>
  <si>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</si>
  <si>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</si>
  <si>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</si>
  <si>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</si>
  <si>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</si>
  <si>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</si>
  <si>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</si>
  <si>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</si>
  <si>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</si>
  <si>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</si>
  <si>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</si>
  <si>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</si>
  <si>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</si>
  <si>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</si>
  <si>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</si>
  <si>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</si>
  <si>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</si>
  <si>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</si>
  <si>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</si>
  <si>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</si>
  <si>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</si>
  <si>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</si>
  <si>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</si>
  <si>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</si>
  <si>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</si>
  <si>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</si>
  <si>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</si>
  <si>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</si>
  <si>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</si>
  <si>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</si>
  <si>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</si>
  <si>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</si>
  <si>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</si>
  <si>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</si>
  <si>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</si>
  <si>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</si>
  <si>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</si>
  <si>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</si>
  <si>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</si>
  <si>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</si>
  <si>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</si>
  <si>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</si>
  <si>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</si>
  <si>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</si>
  <si>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</si>
  <si>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</si>
  <si>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</si>
  <si>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</si>
  <si>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</si>
  <si>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</si>
  <si>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</si>
  <si>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</si>
  <si>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</si>
  <si>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</si>
  <si>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</si>
  <si>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</si>
  <si>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</si>
  <si>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</si>
  <si>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</si>
  <si>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</si>
  <si>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</si>
  <si>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</si>
  <si>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</si>
  <si>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</si>
  <si>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</si>
  <si>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</si>
  <si>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</si>
  <si>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</si>
  <si>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</si>
  <si>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</si>
  <si>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</si>
  <si>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</si>
  <si>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</si>
  <si>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</si>
  <si>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</si>
  <si>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</si>
  <si>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</si>
  <si>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</si>
  <si>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</si>
  <si>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</si>
  <si>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</si>
  <si>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</si>
  <si>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</si>
  <si>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</si>
  <si>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</si>
  <si>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</si>
  <si>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</si>
  <si>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</si>
  <si>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</si>
  <si>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DUBERLY CARVAJAL</t>
  </si>
  <si>
    <t>KAREN ORJUELA</t>
  </si>
  <si>
    <t>ADRIANA MARTINEZ</t>
  </si>
  <si>
    <t>PAULA MORENO</t>
  </si>
  <si>
    <t>11:00  A M</t>
  </si>
  <si>
    <t>LAURA RODRIGUEZ</t>
  </si>
  <si>
    <t>w.o</t>
  </si>
  <si>
    <t xml:space="preserve">TORNEO DE FUTBOL 5 COPA GOBERNACION 2023 FEMENINO </t>
  </si>
  <si>
    <t>1°</t>
  </si>
  <si>
    <t>2°</t>
  </si>
  <si>
    <t>EDUCACIÓN</t>
  </si>
  <si>
    <t>AGENCIA DE EMPLEO</t>
  </si>
  <si>
    <t>ANGIE CAMACHO</t>
  </si>
  <si>
    <t>Boletin 25</t>
  </si>
  <si>
    <t>Actualización: 26/09/2023</t>
  </si>
  <si>
    <t>1  (2)</t>
  </si>
  <si>
    <t>1  (3)</t>
  </si>
  <si>
    <t>2:00 P M</t>
  </si>
  <si>
    <t>2 (2)</t>
  </si>
  <si>
    <t>2 (0)</t>
  </si>
  <si>
    <t>1 (1)</t>
  </si>
  <si>
    <t>1 (2)</t>
  </si>
  <si>
    <t>Actualización: 02/10/2023</t>
  </si>
  <si>
    <t>1 (3)</t>
  </si>
  <si>
    <t>Boletin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</si>
</sst>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rebuchet MS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double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6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0" xfId="3" applyNumberFormat="1" applyFont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5" borderId="2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28" xfId="3" applyNumberFormat="1" applyFont="1" applyFill="1" applyBorder="1" applyAlignment="1">
      <alignment horizontal="center" vertical="center"/>
    </xf>
    <xf numFmtId="1" fontId="9" fillId="25" borderId="61" xfId="3" applyNumberFormat="1" applyFont="1" applyFill="1" applyBorder="1" applyAlignment="1">
      <alignment horizontal="center" vertical="center"/>
    </xf>
    <xf numFmtId="1" fontId="9" fillId="25" borderId="13" xfId="3" applyNumberFormat="1" applyFont="1" applyFill="1" applyBorder="1" applyAlignment="1">
      <alignment horizontal="center" vertical="center"/>
    </xf>
    <xf numFmtId="1" fontId="9" fillId="25" borderId="47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0" fontId="27" fillId="17" borderId="38" xfId="162" applyFont="1" applyFill="1" applyBorder="1" applyAlignment="1">
      <alignment horizontal="center" vertical="center"/>
    </xf>
    <xf numFmtId="0" fontId="9" fillId="19" borderId="15" xfId="162" applyFont="1" applyFill="1" applyBorder="1" applyAlignment="1">
      <alignment horizontal="center" vertical="center"/>
    </xf>
    <xf numFmtId="0" fontId="9" fillId="19" borderId="29" xfId="162" applyFont="1" applyFill="1" applyBorder="1" applyAlignment="1">
      <alignment horizontal="center" vertical="center"/>
    </xf>
    <xf numFmtId="0" fontId="9" fillId="19" borderId="29" xfId="162" quotePrefix="1" applyFont="1" applyFill="1" applyBorder="1" applyAlignment="1">
      <alignment horizontal="center" vertical="center"/>
    </xf>
    <xf numFmtId="0" fontId="9" fillId="19" borderId="15" xfId="162" quotePrefix="1" applyFont="1" applyFill="1" applyBorder="1" applyAlignment="1">
      <alignment horizontal="center" vertical="center"/>
    </xf>
    <xf numFmtId="0" fontId="9" fillId="22" borderId="29" xfId="162" applyFont="1" applyFill="1" applyBorder="1" applyAlignment="1">
      <alignment horizontal="center" vertical="center"/>
    </xf>
    <xf numFmtId="0" fontId="9" fillId="22" borderId="15" xfId="162" applyFont="1" applyFill="1" applyBorder="1" applyAlignment="1">
      <alignment horizontal="center" vertical="center"/>
    </xf>
    <xf numFmtId="0" fontId="9" fillId="19" borderId="82" xfId="162" applyFont="1" applyFill="1" applyBorder="1" applyAlignment="1">
      <alignment horizontal="center" vertical="center"/>
    </xf>
    <xf numFmtId="0" fontId="9" fillId="22" borderId="82" xfId="162" applyFont="1" applyFill="1" applyBorder="1" applyAlignment="1">
      <alignment horizontal="center" vertical="center"/>
    </xf>
    <xf numFmtId="0" fontId="9" fillId="0" borderId="28" xfId="162" applyFont="1" applyBorder="1" applyAlignment="1">
      <alignment horizontal="center" vertical="center"/>
    </xf>
    <xf numFmtId="1" fontId="9" fillId="23" borderId="61" xfId="3" applyNumberFormat="1" applyFont="1" applyFill="1" applyBorder="1" applyAlignment="1">
      <alignment horizontal="center" vertical="center"/>
    </xf>
    <xf numFmtId="0" fontId="9" fillId="19" borderId="85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20" fillId="3" borderId="2" xfId="2" applyFont="1" applyFill="1" applyBorder="1"/>
    <xf numFmtId="0" fontId="29" fillId="27" borderId="2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2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justify" vertical="center"/>
    </xf>
    <xf numFmtId="1" fontId="9" fillId="23" borderId="8" xfId="3" applyNumberFormat="1" applyFont="1" applyFill="1" applyBorder="1" applyAlignment="1">
      <alignment horizontal="center" vertical="center"/>
    </xf>
    <xf numFmtId="1" fontId="9" fillId="23" borderId="86" xfId="3" applyNumberFormat="1" applyFont="1" applyFill="1" applyBorder="1" applyAlignment="1">
      <alignment horizontal="center" vertical="center"/>
    </xf>
    <xf numFmtId="1" fontId="9" fillId="23" borderId="4" xfId="3" applyNumberFormat="1" applyFont="1" applyFill="1" applyBorder="1" applyAlignment="1">
      <alignment horizontal="center" vertical="center"/>
    </xf>
    <xf numFmtId="1" fontId="9" fillId="25" borderId="8" xfId="3" applyNumberFormat="1" applyFont="1" applyFill="1" applyBorder="1" applyAlignment="1">
      <alignment horizontal="center" vertical="center"/>
    </xf>
    <xf numFmtId="1" fontId="9" fillId="25" borderId="86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166" fontId="9" fillId="2" borderId="68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6" fontId="9" fillId="2" borderId="74" xfId="0" applyNumberFormat="1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" fontId="9" fillId="25" borderId="60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/>
    </xf>
    <xf numFmtId="0" fontId="43" fillId="0" borderId="13" xfId="2" applyFont="1" applyBorder="1" applyAlignment="1">
      <alignment horizontal="center"/>
    </xf>
    <xf numFmtId="0" fontId="9" fillId="22" borderId="84" xfId="162" applyFont="1" applyFill="1" applyBorder="1" applyAlignment="1">
      <alignment horizontal="center" vertical="center"/>
    </xf>
    <xf numFmtId="0" fontId="20" fillId="3" borderId="82" xfId="2" applyFont="1" applyFill="1" applyBorder="1"/>
    <xf numFmtId="0" fontId="20" fillId="3" borderId="15" xfId="2" applyFont="1" applyFill="1" applyBorder="1"/>
    <xf numFmtId="0" fontId="17" fillId="0" borderId="46" xfId="0" applyFont="1" applyBorder="1" applyAlignment="1">
      <alignment horizontal="center" vertical="center"/>
    </xf>
    <xf numFmtId="0" fontId="1" fillId="3" borderId="82" xfId="2" applyFill="1" applyBorder="1"/>
    <xf numFmtId="0" fontId="1" fillId="3" borderId="15" xfId="2" applyFill="1" applyBorder="1"/>
    <xf numFmtId="166" fontId="8" fillId="0" borderId="44" xfId="0" applyNumberFormat="1" applyFont="1" applyBorder="1" applyAlignment="1">
      <alignment vertical="center"/>
    </xf>
    <xf numFmtId="0" fontId="17" fillId="28" borderId="62" xfId="0" applyFont="1" applyFill="1" applyBorder="1" applyAlignment="1">
      <alignment horizontal="center" vertical="center" wrapText="1"/>
    </xf>
    <xf numFmtId="0" fontId="17" fillId="28" borderId="7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9" fillId="2" borderId="55" xfId="3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23" borderId="15" xfId="3" applyFont="1" applyFill="1" applyBorder="1" applyAlignment="1">
      <alignment horizontal="center" vertical="center"/>
    </xf>
    <xf numFmtId="0" fontId="4" fillId="23" borderId="19" xfId="3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29" fillId="25" borderId="8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1" fontId="13" fillId="3" borderId="70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3" fillId="3" borderId="72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4" fillId="25" borderId="49" xfId="3" applyFont="1" applyFill="1" applyBorder="1" applyAlignment="1">
      <alignment horizontal="center" vertical="center"/>
    </xf>
    <xf numFmtId="0" fontId="4" fillId="25" borderId="51" xfId="3" applyFont="1" applyFill="1" applyBorder="1" applyAlignment="1">
      <alignment horizontal="center" vertical="center"/>
    </xf>
    <xf numFmtId="1" fontId="9" fillId="25" borderId="49" xfId="3" applyNumberFormat="1" applyFont="1" applyFill="1" applyBorder="1" applyAlignment="1">
      <alignment horizontal="center" vertical="center"/>
    </xf>
    <xf numFmtId="1" fontId="9" fillId="25" borderId="22" xfId="3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5" borderId="44" xfId="3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1" fontId="9" fillId="25" borderId="56" xfId="3" applyNumberFormat="1" applyFont="1" applyFill="1" applyBorder="1" applyAlignment="1">
      <alignment horizontal="center" vertical="center"/>
    </xf>
    <xf numFmtId="1" fontId="9" fillId="25" borderId="12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55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165" fontId="8" fillId="2" borderId="71" xfId="0" applyNumberFormat="1" applyFont="1" applyFill="1" applyBorder="1" applyAlignment="1">
      <alignment horizontal="center" vertical="center" wrapText="1"/>
    </xf>
    <xf numFmtId="165" fontId="8" fillId="2" borderId="72" xfId="0" applyNumberFormat="1" applyFont="1" applyFill="1" applyBorder="1" applyAlignment="1">
      <alignment horizontal="center" vertical="center" wrapText="1"/>
    </xf>
    <xf numFmtId="165" fontId="8" fillId="2" borderId="73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165" fontId="8" fillId="2" borderId="4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41" xfId="0" applyNumberFormat="1" applyFont="1" applyFill="1" applyBorder="1" applyAlignment="1">
      <alignment horizontal="center" vertical="center" wrapText="1"/>
    </xf>
    <xf numFmtId="0" fontId="7" fillId="26" borderId="56" xfId="0" applyFont="1" applyFill="1" applyBorder="1" applyAlignment="1">
      <alignment horizontal="center" vertical="center"/>
    </xf>
    <xf numFmtId="0" fontId="7" fillId="26" borderId="87" xfId="0" applyFont="1" applyFill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59" xfId="0" applyNumberFormat="1" applyFont="1" applyBorder="1" applyAlignment="1">
      <alignment horizontal="center"/>
    </xf>
    <xf numFmtId="166" fontId="4" fillId="0" borderId="79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8" fillId="0" borderId="44" xfId="0" applyNumberFormat="1" applyFont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3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00CC66"/>
      <color rgb="FFFFCCCC"/>
      <color rgb="FFFF3399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FEMENINO'!$T$20:$AD$20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A-4DF7-B118-E0B82BB96C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FEMENINO'!$T$21:$AD$21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 formatCode="0">
                  <c:v>0</c:v>
                </c:pt>
                <c:pt idx="7" formatCode="0">
                  <c:v>9</c:v>
                </c:pt>
                <c:pt idx="8">
                  <c:v>-9</c:v>
                </c:pt>
                <c:pt idx="9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A-4DF7-B118-E0B82BB96C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FEMENINO'!$T$22:$AD$22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CA-4DF7-B118-E0B82BB9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52915744"/>
        <c:axId val="-1252913568"/>
      </c:barChart>
      <c:catAx>
        <c:axId val="-12529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2913568"/>
        <c:crosses val="autoZero"/>
        <c:auto val="1"/>
        <c:lblAlgn val="ctr"/>
        <c:lblOffset val="100"/>
        <c:noMultiLvlLbl val="0"/>
      </c:catAx>
      <c:valAx>
        <c:axId val="-12529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29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sheetProtection algorithmName="SHA-512" hashValue="tch+mNnSmhxOxkUO/bBVsTPN57WwRWd8uACYurpC6DcEtQV29/GeO93IQhwfr5FNd2G2dRQtaP0bGkJLQDI5WA==" saltValue="ZOw8M0tN3x6n7JUsbNrdB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4F3EC58-4CD3-4AEE-A33B-DF2E3E7E90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3572</xdr:colOff>
      <xdr:row>1</xdr:row>
      <xdr:rowOff>47227</xdr:rowOff>
    </xdr:from>
    <xdr:to>
      <xdr:col>2</xdr:col>
      <xdr:colOff>1204947</xdr:colOff>
      <xdr:row>7</xdr:row>
      <xdr:rowOff>146522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1541" y="245665"/>
          <a:ext cx="1965360" cy="1230388"/>
        </a:xfrm>
        <a:prstGeom prst="rect">
          <a:avLst/>
        </a:prstGeom>
      </xdr:spPr>
    </xdr:pic>
    <xdr:clientData/>
  </xdr:twoCellAnchor>
  <xdr:twoCellAnchor editAs="oneCell">
    <xdr:from>
      <xdr:col>8</xdr:col>
      <xdr:colOff>443706</xdr:colOff>
      <xdr:row>1</xdr:row>
      <xdr:rowOff>40877</xdr:rowOff>
    </xdr:from>
    <xdr:to>
      <xdr:col>11</xdr:col>
      <xdr:colOff>117113</xdr:colOff>
      <xdr:row>7</xdr:row>
      <xdr:rowOff>140172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5EA741D8-A0A4-4C23-B5E3-7F1A01B31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9253" y="239315"/>
          <a:ext cx="1965360" cy="1230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xmlns="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02/Downloads/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642" t="s">
        <v>36</v>
      </c>
      <c r="O3" s="642"/>
      <c r="P3" s="642"/>
      <c r="U3" s="7"/>
      <c r="X3" s="37"/>
      <c r="AA3" s="37"/>
    </row>
    <row r="4" spans="1:28" s="1" customFormat="1" x14ac:dyDescent="0.3">
      <c r="N4" s="643" t="s">
        <v>37</v>
      </c>
      <c r="O4" s="643"/>
      <c r="P4" s="643"/>
      <c r="U4" s="7"/>
      <c r="X4" s="37"/>
      <c r="AA4" s="37"/>
    </row>
    <row r="5" spans="1:28" s="1" customFormat="1" x14ac:dyDescent="0.3">
      <c r="N5" s="644" t="s">
        <v>38</v>
      </c>
      <c r="O5" s="644"/>
      <c r="P5" s="64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645" t="s">
        <v>110</v>
      </c>
      <c r="X9" s="645"/>
      <c r="Y9" s="645"/>
      <c r="Z9" s="645"/>
      <c r="AA9" s="645"/>
      <c r="AB9" s="645"/>
    </row>
    <row r="10" spans="1:28" s="1" customFormat="1" ht="21.75" customHeight="1" x14ac:dyDescent="0.3">
      <c r="A10" s="358" t="s">
        <v>109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636" t="s">
        <v>10</v>
      </c>
      <c r="B12" s="58"/>
      <c r="C12" s="329" t="s">
        <v>0</v>
      </c>
      <c r="D12" s="330"/>
      <c r="E12" s="329">
        <v>1</v>
      </c>
      <c r="F12" s="330"/>
      <c r="G12" s="329">
        <v>2</v>
      </c>
      <c r="H12" s="330"/>
      <c r="I12" s="329">
        <v>3</v>
      </c>
      <c r="J12" s="330"/>
      <c r="K12" s="329">
        <v>4</v>
      </c>
      <c r="L12" s="330"/>
      <c r="M12" s="329">
        <v>5</v>
      </c>
      <c r="N12" s="330"/>
      <c r="O12" s="63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637"/>
      <c r="B13" s="318">
        <v>1</v>
      </c>
      <c r="C13" s="320"/>
      <c r="D13" s="321"/>
      <c r="E13" s="342"/>
      <c r="F13" s="343"/>
      <c r="G13" s="346"/>
      <c r="H13" s="31"/>
      <c r="I13" s="326"/>
      <c r="J13" s="17"/>
      <c r="K13" s="326"/>
      <c r="L13" s="17"/>
      <c r="M13" s="326"/>
      <c r="N13" s="30"/>
      <c r="O13" s="640"/>
      <c r="P13" s="295">
        <v>0</v>
      </c>
      <c r="Q13" s="305">
        <f>IF(Y30&gt;AA30,"1")+IF(AA33&gt;Y33,"1")+IF(Y36&gt;AA36,"1")+IF(AA40&gt;Y40,"1")</f>
        <v>0</v>
      </c>
      <c r="R13" s="305">
        <f>IF(Y30&lt;AA30,"1")+IF(AA33&lt;Y33,"1")+IF(Y36&lt;AA36,"1")+IF(AA40&lt;Y40,"1")</f>
        <v>0</v>
      </c>
      <c r="S13" s="305">
        <v>0</v>
      </c>
      <c r="T13" s="295">
        <v>0</v>
      </c>
      <c r="U13" s="307">
        <f>SUM(H13,J13,L13,N13)</f>
        <v>0</v>
      </c>
      <c r="V13" s="307">
        <f>SUM(H14,J14,L14,N14)</f>
        <v>0</v>
      </c>
      <c r="W13" s="307">
        <f>+U13-V13</f>
        <v>0</v>
      </c>
      <c r="X13" s="332">
        <f>SUM(G13,I13,K13,M13)</f>
        <v>0</v>
      </c>
      <c r="Y13" s="295"/>
      <c r="AA13" s="37"/>
    </row>
    <row r="14" spans="1:28" s="1" customFormat="1" ht="15" customHeight="1" x14ac:dyDescent="0.3">
      <c r="A14" s="637"/>
      <c r="B14" s="319"/>
      <c r="C14" s="322"/>
      <c r="D14" s="323"/>
      <c r="E14" s="344"/>
      <c r="F14" s="345"/>
      <c r="G14" s="347"/>
      <c r="H14" s="31"/>
      <c r="I14" s="327"/>
      <c r="J14" s="17"/>
      <c r="K14" s="327"/>
      <c r="L14" s="17"/>
      <c r="M14" s="327"/>
      <c r="N14" s="30"/>
      <c r="O14" s="640"/>
      <c r="P14" s="295"/>
      <c r="Q14" s="306"/>
      <c r="R14" s="306"/>
      <c r="S14" s="306"/>
      <c r="T14" s="295"/>
      <c r="U14" s="295"/>
      <c r="V14" s="295"/>
      <c r="W14" s="295"/>
      <c r="X14" s="332"/>
      <c r="Y14" s="295"/>
      <c r="AA14" s="37"/>
    </row>
    <row r="15" spans="1:28" s="1" customFormat="1" ht="15" customHeight="1" x14ac:dyDescent="0.3">
      <c r="A15" s="637"/>
      <c r="B15" s="318">
        <v>2</v>
      </c>
      <c r="C15" s="320"/>
      <c r="D15" s="321"/>
      <c r="E15" s="324"/>
      <c r="F15" s="17"/>
      <c r="G15" s="337"/>
      <c r="H15" s="338"/>
      <c r="I15" s="326"/>
      <c r="J15" s="17"/>
      <c r="K15" s="326"/>
      <c r="L15" s="17"/>
      <c r="M15" s="326"/>
      <c r="N15" s="30"/>
      <c r="O15" s="640"/>
      <c r="P15" s="295">
        <f>Q15+R15</f>
        <v>0</v>
      </c>
      <c r="Q15" s="305">
        <f>IF(Y37&gt;AA37,"1")+IF(AA30&gt;Y30,"1")+IF(Y39&gt;AA39,"1")+IF(Y27&gt;AA27,"1")</f>
        <v>0</v>
      </c>
      <c r="R15" s="295">
        <f>IF(Y37&lt;AA37,"1")+IF(AA30&lt;Y30,"1")+IF(Y39&lt;AA39,"1")+IF(Y27&lt;AA27,"1")</f>
        <v>0</v>
      </c>
      <c r="S15" s="305">
        <v>0</v>
      </c>
      <c r="T15" s="295">
        <v>0</v>
      </c>
      <c r="U15" s="307">
        <f>SUM(F15,J15,L15,N15)</f>
        <v>0</v>
      </c>
      <c r="V15" s="307">
        <f>SUM(F16,J16,L16,N16)</f>
        <v>0</v>
      </c>
      <c r="W15" s="307">
        <f>+U15-V15</f>
        <v>0</v>
      </c>
      <c r="X15" s="332">
        <f>SUM(E15,I15,K15,M15)</f>
        <v>0</v>
      </c>
      <c r="Y15" s="295"/>
      <c r="AA15" s="37"/>
    </row>
    <row r="16" spans="1:28" s="1" customFormat="1" ht="15" customHeight="1" x14ac:dyDescent="0.3">
      <c r="A16" s="637"/>
      <c r="B16" s="319"/>
      <c r="C16" s="322"/>
      <c r="D16" s="323"/>
      <c r="E16" s="325"/>
      <c r="F16" s="17"/>
      <c r="G16" s="339"/>
      <c r="H16" s="340"/>
      <c r="I16" s="327"/>
      <c r="J16" s="17"/>
      <c r="K16" s="327"/>
      <c r="L16" s="17"/>
      <c r="M16" s="327"/>
      <c r="N16" s="30"/>
      <c r="O16" s="640"/>
      <c r="P16" s="295"/>
      <c r="Q16" s="306"/>
      <c r="R16" s="295"/>
      <c r="S16" s="306"/>
      <c r="T16" s="295"/>
      <c r="U16" s="295"/>
      <c r="V16" s="295"/>
      <c r="W16" s="295"/>
      <c r="X16" s="332"/>
      <c r="Y16" s="295"/>
      <c r="AA16" s="37"/>
    </row>
    <row r="17" spans="1:28" s="1" customFormat="1" ht="15" customHeight="1" x14ac:dyDescent="0.3">
      <c r="A17" s="637"/>
      <c r="B17" s="318">
        <v>3</v>
      </c>
      <c r="C17" s="320"/>
      <c r="D17" s="321"/>
      <c r="E17" s="324"/>
      <c r="F17" s="17"/>
      <c r="G17" s="326"/>
      <c r="H17" s="17"/>
      <c r="I17" s="337"/>
      <c r="J17" s="338"/>
      <c r="K17" s="326"/>
      <c r="L17" s="17"/>
      <c r="M17" s="326"/>
      <c r="N17" s="30"/>
      <c r="O17" s="640"/>
      <c r="P17" s="295">
        <f>Q17+R17</f>
        <v>0</v>
      </c>
      <c r="Q17" s="295">
        <f>IF(AA37&gt;Y37,"1")+IF(AA28&gt;Y28,"1")+IF(Y33&gt;AA33,"1")+IF(AA31&gt;Y31,"1")</f>
        <v>0</v>
      </c>
      <c r="R17" s="295">
        <f>IF(AA37&lt;Y37,"1")+IF(AA28&lt;Y28,"1")+IF(Y33&lt;AA33,"1")+IF(AA31&lt;Y31,"1")</f>
        <v>0</v>
      </c>
      <c r="S17" s="305">
        <v>0</v>
      </c>
      <c r="T17" s="295">
        <v>0</v>
      </c>
      <c r="U17" s="307">
        <f>SUM(F17,H17,L17,N17)</f>
        <v>0</v>
      </c>
      <c r="V17" s="307">
        <f>SUM(F18,H18,L18,N18)</f>
        <v>0</v>
      </c>
      <c r="W17" s="295">
        <f>+U17-V17</f>
        <v>0</v>
      </c>
      <c r="X17" s="332">
        <f>SUM(E17,G17,K17,M17)</f>
        <v>0</v>
      </c>
      <c r="Y17" s="295"/>
      <c r="AA17" s="37"/>
    </row>
    <row r="18" spans="1:28" s="1" customFormat="1" ht="15" customHeight="1" x14ac:dyDescent="0.3">
      <c r="A18" s="637"/>
      <c r="B18" s="319"/>
      <c r="C18" s="322"/>
      <c r="D18" s="323"/>
      <c r="E18" s="325"/>
      <c r="F18" s="17"/>
      <c r="G18" s="327"/>
      <c r="H18" s="17"/>
      <c r="I18" s="339"/>
      <c r="J18" s="340"/>
      <c r="K18" s="327"/>
      <c r="L18" s="17"/>
      <c r="M18" s="327"/>
      <c r="N18" s="30"/>
      <c r="O18" s="640"/>
      <c r="P18" s="295"/>
      <c r="Q18" s="295"/>
      <c r="R18" s="295"/>
      <c r="S18" s="306"/>
      <c r="T18" s="295"/>
      <c r="U18" s="295"/>
      <c r="V18" s="295"/>
      <c r="W18" s="295"/>
      <c r="X18" s="332"/>
      <c r="Y18" s="295"/>
      <c r="AA18" s="37"/>
    </row>
    <row r="19" spans="1:28" s="1" customFormat="1" ht="15" customHeight="1" x14ac:dyDescent="0.3">
      <c r="A19" s="637"/>
      <c r="B19" s="318">
        <v>4</v>
      </c>
      <c r="C19" s="320"/>
      <c r="D19" s="321"/>
      <c r="E19" s="324"/>
      <c r="F19" s="17"/>
      <c r="G19" s="326"/>
      <c r="H19" s="17"/>
      <c r="I19" s="326"/>
      <c r="J19" s="17"/>
      <c r="K19" s="337"/>
      <c r="L19" s="338"/>
      <c r="M19" s="326"/>
      <c r="N19" s="30"/>
      <c r="O19" s="640"/>
      <c r="P19" s="295">
        <f>Q19+R19</f>
        <v>0</v>
      </c>
      <c r="Q19" s="295">
        <f>IF(AA36&gt;Y36,"1")+IF(Y28&gt;AA28,"1")+IF(AA39&gt;Y39,"1")+IF(Y34&gt;AA34,"1")</f>
        <v>0</v>
      </c>
      <c r="R19" s="295">
        <f>IF(AA36&lt;Y36,"1")+IF(Y28&lt;AA28,"1")+IF(AA39&lt;Y39,"1")+IF(Y34&lt;AA34,"1")</f>
        <v>0</v>
      </c>
      <c r="S19" s="305">
        <v>0</v>
      </c>
      <c r="T19" s="295">
        <v>0</v>
      </c>
      <c r="U19" s="307">
        <f>SUM(F19,H19,J19,N19)</f>
        <v>0</v>
      </c>
      <c r="V19" s="307">
        <f>SUM(F20,H20,J20,N20)</f>
        <v>0</v>
      </c>
      <c r="W19" s="295">
        <f>+U19-V19</f>
        <v>0</v>
      </c>
      <c r="X19" s="332">
        <f>SUM(E19,G19,I19,M19)</f>
        <v>0</v>
      </c>
      <c r="Y19" s="295"/>
      <c r="AA19" s="37"/>
    </row>
    <row r="20" spans="1:28" s="1" customFormat="1" ht="15" customHeight="1" x14ac:dyDescent="0.3">
      <c r="A20" s="637"/>
      <c r="B20" s="319"/>
      <c r="C20" s="322"/>
      <c r="D20" s="323"/>
      <c r="E20" s="325"/>
      <c r="F20" s="17"/>
      <c r="G20" s="327"/>
      <c r="H20" s="17"/>
      <c r="I20" s="327"/>
      <c r="J20" s="17"/>
      <c r="K20" s="339"/>
      <c r="L20" s="340"/>
      <c r="M20" s="327"/>
      <c r="N20" s="30"/>
      <c r="O20" s="640"/>
      <c r="P20" s="295"/>
      <c r="Q20" s="295"/>
      <c r="R20" s="295"/>
      <c r="S20" s="306"/>
      <c r="T20" s="295"/>
      <c r="U20" s="295"/>
      <c r="V20" s="295"/>
      <c r="W20" s="295"/>
      <c r="X20" s="332"/>
      <c r="Y20" s="295"/>
      <c r="AA20" s="37"/>
    </row>
    <row r="21" spans="1:28" s="1" customFormat="1" ht="15" hidden="1" customHeight="1" x14ac:dyDescent="0.3">
      <c r="A21" s="637"/>
      <c r="B21" s="318">
        <v>5</v>
      </c>
      <c r="C21" s="320"/>
      <c r="D21" s="321"/>
      <c r="E21" s="324"/>
      <c r="F21" s="17"/>
      <c r="G21" s="326"/>
      <c r="H21" s="17"/>
      <c r="I21" s="326"/>
      <c r="J21" s="17"/>
      <c r="K21" s="326"/>
      <c r="L21" s="17"/>
      <c r="M21" s="337"/>
      <c r="N21" s="338"/>
      <c r="O21" s="640"/>
      <c r="P21" s="305">
        <f>Q21+R21</f>
        <v>0</v>
      </c>
      <c r="Q21" s="305">
        <f>IF(AA27&gt;Y27,"1")+IF(Y31&gt;AA31,"1")+IF(AA34&gt;Y34,"1")+IF(Y40&gt;AA40,"1")</f>
        <v>0</v>
      </c>
      <c r="R21" s="305">
        <f>IF(AA27&lt;Y27,"1")+IF(Y31&lt;AA31,"1")+IF(AA34&lt;Y34,"1")+IF(Y40&lt;AA40,"1")</f>
        <v>0</v>
      </c>
      <c r="S21" s="305">
        <v>0</v>
      </c>
      <c r="T21" s="305">
        <v>0</v>
      </c>
      <c r="U21" s="349">
        <f>SUM(F21,H21,J21,L21)</f>
        <v>0</v>
      </c>
      <c r="V21" s="349">
        <f>SUM(F22,H22,J22,L22)</f>
        <v>0</v>
      </c>
      <c r="W21" s="305">
        <f>+U21-V21</f>
        <v>0</v>
      </c>
      <c r="X21" s="634">
        <f>SUM(E21,G21,I21,K21)</f>
        <v>0</v>
      </c>
      <c r="Y21" s="305"/>
      <c r="AA21" s="37"/>
    </row>
    <row r="22" spans="1:28" s="1" customFormat="1" ht="15" hidden="1" customHeight="1" x14ac:dyDescent="0.3">
      <c r="A22" s="638"/>
      <c r="B22" s="319"/>
      <c r="C22" s="322"/>
      <c r="D22" s="323"/>
      <c r="E22" s="325"/>
      <c r="F22" s="17"/>
      <c r="G22" s="327"/>
      <c r="H22" s="17"/>
      <c r="I22" s="327"/>
      <c r="J22" s="17"/>
      <c r="K22" s="327"/>
      <c r="L22" s="17"/>
      <c r="M22" s="339"/>
      <c r="N22" s="340"/>
      <c r="O22" s="641"/>
      <c r="P22" s="306"/>
      <c r="Q22" s="306"/>
      <c r="R22" s="306"/>
      <c r="S22" s="306"/>
      <c r="T22" s="306"/>
      <c r="U22" s="350"/>
      <c r="V22" s="350"/>
      <c r="W22" s="306"/>
      <c r="X22" s="635"/>
      <c r="Y22" s="306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99" t="s">
        <v>116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300" t="s">
        <v>2</v>
      </c>
      <c r="Z25" s="300"/>
      <c r="AA25" s="300"/>
      <c r="AB25" s="300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78" t="s">
        <v>5</v>
      </c>
      <c r="G26" s="314"/>
      <c r="H26" s="314"/>
      <c r="I26" s="314"/>
      <c r="J26" s="314"/>
      <c r="K26" s="314"/>
      <c r="L26" s="314"/>
      <c r="M26" s="314"/>
      <c r="N26" s="279"/>
      <c r="O26" s="289" t="s">
        <v>35</v>
      </c>
      <c r="P26" s="289"/>
      <c r="Q26" s="289"/>
      <c r="R26" s="289"/>
      <c r="S26" s="19"/>
      <c r="T26" s="289" t="s">
        <v>6</v>
      </c>
      <c r="U26" s="289"/>
      <c r="V26" s="289"/>
      <c r="W26" s="289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629">
        <f>C21</f>
        <v>0</v>
      </c>
      <c r="G27" s="531"/>
      <c r="H27" s="531"/>
      <c r="I27" s="531"/>
      <c r="J27" s="531"/>
      <c r="K27" s="531"/>
      <c r="L27" s="531"/>
      <c r="M27" s="531"/>
      <c r="N27" s="630"/>
      <c r="O27" s="614" t="s">
        <v>95</v>
      </c>
      <c r="P27" s="615"/>
      <c r="Q27" s="615"/>
      <c r="R27" s="616"/>
      <c r="S27" s="48"/>
      <c r="T27" s="284">
        <v>44789</v>
      </c>
      <c r="U27" s="285"/>
      <c r="V27" s="285"/>
      <c r="W27" s="286"/>
      <c r="X27" s="43"/>
      <c r="Y27" s="18"/>
      <c r="Z27" s="289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629">
        <f>C17</f>
        <v>0</v>
      </c>
      <c r="G28" s="531"/>
      <c r="H28" s="531"/>
      <c r="I28" s="531"/>
      <c r="J28" s="531"/>
      <c r="K28" s="531"/>
      <c r="L28" s="531"/>
      <c r="M28" s="531"/>
      <c r="N28" s="630"/>
      <c r="O28" s="614" t="s">
        <v>95</v>
      </c>
      <c r="P28" s="615"/>
      <c r="Q28" s="615"/>
      <c r="R28" s="616"/>
      <c r="S28" s="48"/>
      <c r="T28" s="284">
        <v>44789</v>
      </c>
      <c r="U28" s="285"/>
      <c r="V28" s="285"/>
      <c r="W28" s="286"/>
      <c r="X28" s="43"/>
      <c r="Y28" s="18"/>
      <c r="Z28" s="289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74" t="s">
        <v>5</v>
      </c>
      <c r="G29" s="293"/>
      <c r="H29" s="293"/>
      <c r="I29" s="293"/>
      <c r="J29" s="293"/>
      <c r="K29" s="293"/>
      <c r="L29" s="293"/>
      <c r="M29" s="293"/>
      <c r="N29" s="275"/>
      <c r="O29" s="289" t="s">
        <v>35</v>
      </c>
      <c r="P29" s="289"/>
      <c r="Q29" s="289"/>
      <c r="R29" s="289"/>
      <c r="S29" s="19"/>
      <c r="T29" s="294" t="s">
        <v>6</v>
      </c>
      <c r="U29" s="294"/>
      <c r="V29" s="294"/>
      <c r="W29" s="29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629">
        <f>C15</f>
        <v>0</v>
      </c>
      <c r="G30" s="531"/>
      <c r="H30" s="531"/>
      <c r="I30" s="531"/>
      <c r="J30" s="531"/>
      <c r="K30" s="531"/>
      <c r="L30" s="531"/>
      <c r="M30" s="531"/>
      <c r="N30" s="630"/>
      <c r="O30" s="614" t="s">
        <v>95</v>
      </c>
      <c r="P30" s="615"/>
      <c r="Q30" s="615"/>
      <c r="R30" s="616"/>
      <c r="S30" s="48"/>
      <c r="T30" s="284">
        <v>44791</v>
      </c>
      <c r="U30" s="285"/>
      <c r="V30" s="285"/>
      <c r="W30" s="286"/>
      <c r="X30" s="43"/>
      <c r="Y30" s="18"/>
      <c r="Z30" s="301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629">
        <f>C17</f>
        <v>0</v>
      </c>
      <c r="G31" s="531"/>
      <c r="H31" s="531"/>
      <c r="I31" s="531"/>
      <c r="J31" s="531"/>
      <c r="K31" s="531"/>
      <c r="L31" s="531"/>
      <c r="M31" s="531"/>
      <c r="N31" s="630"/>
      <c r="O31" s="614" t="s">
        <v>96</v>
      </c>
      <c r="P31" s="615"/>
      <c r="Q31" s="615"/>
      <c r="R31" s="616"/>
      <c r="S31" s="48"/>
      <c r="T31" s="284">
        <v>44792</v>
      </c>
      <c r="U31" s="285"/>
      <c r="V31" s="285"/>
      <c r="W31" s="286"/>
      <c r="X31" s="43"/>
      <c r="Y31" s="18"/>
      <c r="Z31" s="302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74" t="s">
        <v>5</v>
      </c>
      <c r="G32" s="293"/>
      <c r="H32" s="293"/>
      <c r="I32" s="293"/>
      <c r="J32" s="293"/>
      <c r="K32" s="293"/>
      <c r="L32" s="293"/>
      <c r="M32" s="293"/>
      <c r="N32" s="275"/>
      <c r="O32" s="289" t="s">
        <v>35</v>
      </c>
      <c r="P32" s="289"/>
      <c r="Q32" s="289"/>
      <c r="R32" s="289"/>
      <c r="S32" s="19"/>
      <c r="T32" s="294" t="s">
        <v>6</v>
      </c>
      <c r="U32" s="294"/>
      <c r="V32" s="294"/>
      <c r="W32" s="29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629">
        <f>C13</f>
        <v>0</v>
      </c>
      <c r="G33" s="531"/>
      <c r="H33" s="531"/>
      <c r="I33" s="531"/>
      <c r="J33" s="531"/>
      <c r="K33" s="531"/>
      <c r="L33" s="531"/>
      <c r="M33" s="531"/>
      <c r="N33" s="630"/>
      <c r="O33" s="614" t="s">
        <v>95</v>
      </c>
      <c r="P33" s="615"/>
      <c r="Q33" s="615"/>
      <c r="R33" s="616"/>
      <c r="S33" s="48"/>
      <c r="T33" s="284">
        <v>44796</v>
      </c>
      <c r="U33" s="285"/>
      <c r="V33" s="285"/>
      <c r="W33" s="286"/>
      <c r="X33" s="43"/>
      <c r="Y33" s="18"/>
      <c r="Z33" s="289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629">
        <f>C21</f>
        <v>0</v>
      </c>
      <c r="G34" s="531"/>
      <c r="H34" s="531"/>
      <c r="I34" s="531"/>
      <c r="J34" s="531"/>
      <c r="K34" s="531"/>
      <c r="L34" s="531"/>
      <c r="M34" s="531"/>
      <c r="N34" s="630"/>
      <c r="O34" s="626" t="s">
        <v>96</v>
      </c>
      <c r="P34" s="627"/>
      <c r="Q34" s="627"/>
      <c r="R34" s="628"/>
      <c r="S34" s="50"/>
      <c r="T34" s="284">
        <v>44796</v>
      </c>
      <c r="U34" s="285"/>
      <c r="V34" s="285"/>
      <c r="W34" s="286"/>
      <c r="X34" s="43"/>
      <c r="Y34" s="18"/>
      <c r="Z34" s="289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74" t="s">
        <v>5</v>
      </c>
      <c r="G35" s="293"/>
      <c r="H35" s="293"/>
      <c r="I35" s="293"/>
      <c r="J35" s="293"/>
      <c r="K35" s="293"/>
      <c r="L35" s="293"/>
      <c r="M35" s="293"/>
      <c r="N35" s="275"/>
      <c r="O35" s="278" t="s">
        <v>35</v>
      </c>
      <c r="P35" s="314"/>
      <c r="Q35" s="314"/>
      <c r="R35" s="279"/>
      <c r="S35" s="19"/>
      <c r="T35" s="631" t="s">
        <v>6</v>
      </c>
      <c r="U35" s="632"/>
      <c r="V35" s="632"/>
      <c r="W35" s="63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629">
        <f>C19</f>
        <v>0</v>
      </c>
      <c r="G36" s="531"/>
      <c r="H36" s="531"/>
      <c r="I36" s="531"/>
      <c r="J36" s="531"/>
      <c r="K36" s="531"/>
      <c r="L36" s="531"/>
      <c r="M36" s="531"/>
      <c r="N36" s="630"/>
      <c r="O36" s="626" t="s">
        <v>96</v>
      </c>
      <c r="P36" s="627"/>
      <c r="Q36" s="627"/>
      <c r="R36" s="628"/>
      <c r="S36" s="49"/>
      <c r="T36" s="284">
        <v>44798</v>
      </c>
      <c r="U36" s="285"/>
      <c r="V36" s="285"/>
      <c r="W36" s="286"/>
      <c r="X36" s="43"/>
      <c r="Y36" s="18"/>
      <c r="Z36" s="301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629">
        <f>C17</f>
        <v>0</v>
      </c>
      <c r="G37" s="531"/>
      <c r="H37" s="531"/>
      <c r="I37" s="531"/>
      <c r="J37" s="531"/>
      <c r="K37" s="531"/>
      <c r="L37" s="531"/>
      <c r="M37" s="531"/>
      <c r="N37" s="630"/>
      <c r="O37" s="626" t="s">
        <v>96</v>
      </c>
      <c r="P37" s="627"/>
      <c r="Q37" s="627"/>
      <c r="R37" s="628"/>
      <c r="S37" s="49"/>
      <c r="T37" s="284">
        <v>44798</v>
      </c>
      <c r="U37" s="285"/>
      <c r="V37" s="285"/>
      <c r="W37" s="286"/>
      <c r="X37" s="43"/>
      <c r="Y37" s="18"/>
      <c r="Z37" s="302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74" t="s">
        <v>5</v>
      </c>
      <c r="G38" s="293"/>
      <c r="H38" s="293"/>
      <c r="I38" s="293"/>
      <c r="J38" s="293"/>
      <c r="K38" s="293"/>
      <c r="L38" s="293"/>
      <c r="M38" s="293"/>
      <c r="N38" s="275"/>
      <c r="O38" s="278" t="s">
        <v>35</v>
      </c>
      <c r="P38" s="314"/>
      <c r="Q38" s="314"/>
      <c r="R38" s="279"/>
      <c r="S38" s="19"/>
      <c r="T38" s="631" t="s">
        <v>6</v>
      </c>
      <c r="U38" s="632"/>
      <c r="V38" s="632"/>
      <c r="W38" s="63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629">
        <f>C19</f>
        <v>0</v>
      </c>
      <c r="G39" s="531"/>
      <c r="H39" s="531"/>
      <c r="I39" s="531"/>
      <c r="J39" s="531"/>
      <c r="K39" s="531"/>
      <c r="L39" s="531"/>
      <c r="M39" s="531"/>
      <c r="N39" s="630"/>
      <c r="O39" s="626" t="s">
        <v>95</v>
      </c>
      <c r="P39" s="627"/>
      <c r="Q39" s="627"/>
      <c r="R39" s="628"/>
      <c r="S39" s="49"/>
      <c r="T39" s="284">
        <v>44799</v>
      </c>
      <c r="U39" s="285"/>
      <c r="V39" s="285"/>
      <c r="W39" s="286"/>
      <c r="X39" s="43"/>
      <c r="Y39" s="18"/>
      <c r="Z39" s="301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629">
        <f>C13</f>
        <v>0</v>
      </c>
      <c r="G40" s="531"/>
      <c r="H40" s="531"/>
      <c r="I40" s="531"/>
      <c r="J40" s="531"/>
      <c r="K40" s="531"/>
      <c r="L40" s="531"/>
      <c r="M40" s="531"/>
      <c r="N40" s="630"/>
      <c r="O40" s="626" t="s">
        <v>95</v>
      </c>
      <c r="P40" s="627"/>
      <c r="Q40" s="627"/>
      <c r="R40" s="628"/>
      <c r="S40" s="50"/>
      <c r="T40" s="284">
        <v>44799</v>
      </c>
      <c r="U40" s="285"/>
      <c r="V40" s="285"/>
      <c r="W40" s="286"/>
      <c r="X40" s="43"/>
      <c r="Y40" s="18"/>
      <c r="Z40" s="302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636" t="s">
        <v>11</v>
      </c>
      <c r="B42" s="58"/>
      <c r="C42" s="329" t="s">
        <v>0</v>
      </c>
      <c r="D42" s="330"/>
      <c r="E42" s="329">
        <v>1</v>
      </c>
      <c r="F42" s="330"/>
      <c r="G42" s="329">
        <v>2</v>
      </c>
      <c r="H42" s="330"/>
      <c r="I42" s="329">
        <v>3</v>
      </c>
      <c r="J42" s="330"/>
      <c r="K42" s="329">
        <v>4</v>
      </c>
      <c r="L42" s="330"/>
      <c r="M42" s="329">
        <v>5</v>
      </c>
      <c r="N42" s="330"/>
      <c r="O42" s="63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637"/>
      <c r="B43" s="318">
        <v>1</v>
      </c>
      <c r="C43" s="320"/>
      <c r="D43" s="321"/>
      <c r="E43" s="342"/>
      <c r="F43" s="343"/>
      <c r="G43" s="611"/>
      <c r="H43" s="31"/>
      <c r="I43" s="326"/>
      <c r="J43" s="17"/>
      <c r="K43" s="326"/>
      <c r="L43" s="17"/>
      <c r="M43" s="326"/>
      <c r="N43" s="30"/>
      <c r="O43" s="640"/>
      <c r="P43" s="295">
        <f>Q43+R43</f>
        <v>0</v>
      </c>
      <c r="Q43" s="305">
        <f>IF(Y60&gt;AA60,"1")+IF(AA63&gt;Y63,"1")+IF(Y66&gt;AA66,"1")+IF(AA70&gt;Y70,"1")</f>
        <v>0</v>
      </c>
      <c r="R43" s="305">
        <f>IF(Y66&lt;AA66,"1")+IF(Y60&lt;AA60,"1")+IF(AA70&lt;Y70,"1")+IF(AA63&lt;Y63,"1")</f>
        <v>0</v>
      </c>
      <c r="S43" s="305">
        <v>0</v>
      </c>
      <c r="T43" s="295">
        <v>0</v>
      </c>
      <c r="U43" s="307">
        <f>SUM(H43,J43,L43,N43)</f>
        <v>0</v>
      </c>
      <c r="V43" s="307">
        <f>SUM(H44,J44,L44,N44)</f>
        <v>0</v>
      </c>
      <c r="W43" s="307">
        <f>+U43-V43</f>
        <v>0</v>
      </c>
      <c r="X43" s="332">
        <f>SUM(G43,I43,K43,M43)</f>
        <v>0</v>
      </c>
      <c r="Y43" s="295"/>
      <c r="AA43" s="37"/>
    </row>
    <row r="44" spans="1:28" s="1" customFormat="1" ht="15" customHeight="1" x14ac:dyDescent="0.3">
      <c r="A44" s="637"/>
      <c r="B44" s="319"/>
      <c r="C44" s="322"/>
      <c r="D44" s="323"/>
      <c r="E44" s="344"/>
      <c r="F44" s="345"/>
      <c r="G44" s="612"/>
      <c r="H44" s="31"/>
      <c r="I44" s="327"/>
      <c r="J44" s="17"/>
      <c r="K44" s="327"/>
      <c r="L44" s="17"/>
      <c r="M44" s="327"/>
      <c r="N44" s="30"/>
      <c r="O44" s="640"/>
      <c r="P44" s="295"/>
      <c r="Q44" s="306"/>
      <c r="R44" s="306"/>
      <c r="S44" s="306"/>
      <c r="T44" s="295"/>
      <c r="U44" s="295"/>
      <c r="V44" s="295"/>
      <c r="W44" s="295"/>
      <c r="X44" s="332"/>
      <c r="Y44" s="295"/>
      <c r="AA44" s="37"/>
    </row>
    <row r="45" spans="1:28" s="1" customFormat="1" ht="15" customHeight="1" x14ac:dyDescent="0.3">
      <c r="A45" s="637"/>
      <c r="B45" s="318">
        <v>2</v>
      </c>
      <c r="C45" s="320"/>
      <c r="D45" s="321"/>
      <c r="E45" s="324"/>
      <c r="F45" s="17"/>
      <c r="G45" s="337"/>
      <c r="H45" s="338"/>
      <c r="I45" s="326"/>
      <c r="J45" s="17"/>
      <c r="K45" s="326"/>
      <c r="L45" s="17"/>
      <c r="M45" s="326"/>
      <c r="N45" s="30"/>
      <c r="O45" s="640"/>
      <c r="P45" s="295">
        <f>Q45+R45</f>
        <v>0</v>
      </c>
      <c r="Q45" s="295">
        <f>IF(Y57&gt;AA57,"1")+IF(AA60&gt;Y60,"1")+IF(Y67&gt;AA67,"1")+IF(Y69&gt;AA69,"1")</f>
        <v>0</v>
      </c>
      <c r="R45" s="295">
        <f>IF(Y57&lt;AA57,"1")+IF(AA60&lt;Y60,"1")+IF(Y67&lt;AA67,"1")+IF(Y69&lt;AA69,"1")</f>
        <v>0</v>
      </c>
      <c r="S45" s="305">
        <v>0</v>
      </c>
      <c r="T45" s="295">
        <v>0</v>
      </c>
      <c r="U45" s="307">
        <f>SUM(F45,J45,L45,N45)</f>
        <v>0</v>
      </c>
      <c r="V45" s="307">
        <f>SUM(F46,J46,L46,N46)</f>
        <v>0</v>
      </c>
      <c r="W45" s="307">
        <f>+U45-V45</f>
        <v>0</v>
      </c>
      <c r="X45" s="332">
        <f>SUM(E45,I45,K45,M45)</f>
        <v>0</v>
      </c>
      <c r="Y45" s="295"/>
      <c r="AA45" s="37"/>
    </row>
    <row r="46" spans="1:28" s="1" customFormat="1" ht="15" customHeight="1" x14ac:dyDescent="0.3">
      <c r="A46" s="637"/>
      <c r="B46" s="319"/>
      <c r="C46" s="322"/>
      <c r="D46" s="323"/>
      <c r="E46" s="325"/>
      <c r="F46" s="17"/>
      <c r="G46" s="339"/>
      <c r="H46" s="340"/>
      <c r="I46" s="327"/>
      <c r="J46" s="17"/>
      <c r="K46" s="327"/>
      <c r="L46" s="17"/>
      <c r="M46" s="327"/>
      <c r="N46" s="30"/>
      <c r="O46" s="640"/>
      <c r="P46" s="295"/>
      <c r="Q46" s="295"/>
      <c r="R46" s="295"/>
      <c r="S46" s="306"/>
      <c r="T46" s="295"/>
      <c r="U46" s="295"/>
      <c r="V46" s="295"/>
      <c r="W46" s="295"/>
      <c r="X46" s="332"/>
      <c r="Y46" s="295"/>
      <c r="AA46" s="37"/>
    </row>
    <row r="47" spans="1:28" s="1" customFormat="1" ht="15" customHeight="1" x14ac:dyDescent="0.3">
      <c r="A47" s="637"/>
      <c r="B47" s="318">
        <v>3</v>
      </c>
      <c r="C47" s="320"/>
      <c r="D47" s="321"/>
      <c r="E47" s="324"/>
      <c r="F47" s="17"/>
      <c r="G47" s="326"/>
      <c r="H47" s="17"/>
      <c r="I47" s="337"/>
      <c r="J47" s="338"/>
      <c r="K47" s="326"/>
      <c r="L47" s="17"/>
      <c r="M47" s="326"/>
      <c r="N47" s="30"/>
      <c r="O47" s="640"/>
      <c r="P47" s="295">
        <f>Q47+R47</f>
        <v>0</v>
      </c>
      <c r="Q47" s="295">
        <f>IF(AA67&gt;Y67,"1")+IF(AA58&gt;Y58,"1")+IF(Y63&gt;AA63,"1")+IF(AA61&gt;Y61,"1")</f>
        <v>0</v>
      </c>
      <c r="R47" s="295">
        <f>IF(AA67&lt;Y67,"1")+IF(AA58&lt;Y58,"1")+IF(Y63&lt;AA63,"1")+IF(AA61&lt;Y61,"1")</f>
        <v>0</v>
      </c>
      <c r="S47" s="305">
        <v>0</v>
      </c>
      <c r="T47" s="295">
        <v>0</v>
      </c>
      <c r="U47" s="307">
        <f>SUM(F47,H47,L47,N47)</f>
        <v>0</v>
      </c>
      <c r="V47" s="307">
        <f>SUM(F48,H48,L48,N48)</f>
        <v>0</v>
      </c>
      <c r="W47" s="295">
        <f>+U47-V47</f>
        <v>0</v>
      </c>
      <c r="X47" s="332">
        <f>SUM(E47,G47,K47,M47)</f>
        <v>0</v>
      </c>
      <c r="Y47" s="295"/>
      <c r="AA47" s="37"/>
    </row>
    <row r="48" spans="1:28" s="1" customFormat="1" ht="15" customHeight="1" x14ac:dyDescent="0.3">
      <c r="A48" s="637"/>
      <c r="B48" s="319"/>
      <c r="C48" s="322"/>
      <c r="D48" s="323"/>
      <c r="E48" s="325"/>
      <c r="F48" s="17"/>
      <c r="G48" s="327"/>
      <c r="H48" s="17"/>
      <c r="I48" s="339"/>
      <c r="J48" s="340"/>
      <c r="K48" s="327"/>
      <c r="L48" s="17"/>
      <c r="M48" s="327"/>
      <c r="N48" s="30"/>
      <c r="O48" s="640"/>
      <c r="P48" s="295"/>
      <c r="Q48" s="295"/>
      <c r="R48" s="295"/>
      <c r="S48" s="306"/>
      <c r="T48" s="295"/>
      <c r="U48" s="295"/>
      <c r="V48" s="295"/>
      <c r="W48" s="295"/>
      <c r="X48" s="332"/>
      <c r="Y48" s="295"/>
      <c r="AA48" s="37"/>
    </row>
    <row r="49" spans="1:28" s="1" customFormat="1" ht="15" hidden="1" customHeight="1" x14ac:dyDescent="0.3">
      <c r="A49" s="637"/>
      <c r="B49" s="318">
        <v>4</v>
      </c>
      <c r="C49" s="320"/>
      <c r="D49" s="321"/>
      <c r="E49" s="324"/>
      <c r="F49" s="17"/>
      <c r="G49" s="326"/>
      <c r="H49" s="17"/>
      <c r="I49" s="326"/>
      <c r="J49" s="17"/>
      <c r="K49" s="337"/>
      <c r="L49" s="338"/>
      <c r="M49" s="326"/>
      <c r="N49" s="30"/>
      <c r="O49" s="640"/>
      <c r="P49" s="295">
        <f>Q49+R49</f>
        <v>0</v>
      </c>
      <c r="Q49" s="295">
        <f>IF(AA66&gt;Y66,"1")+IF(Y58&gt;AA58,"1")+IF(AA69&gt;Y69,"1")+IF(Y64&gt;AA64,"1")</f>
        <v>0</v>
      </c>
      <c r="R49" s="295">
        <f>IF(AA66&lt;Y66,"1")+IF(Y58&lt;AA58,"1")+IF(AA69&lt;Y69,"1")+IF(Y64&lt;AA64,"1")</f>
        <v>0</v>
      </c>
      <c r="S49" s="305">
        <v>0</v>
      </c>
      <c r="T49" s="295">
        <v>0</v>
      </c>
      <c r="U49" s="307">
        <f>SUM(F49,H49,J49,N49)</f>
        <v>0</v>
      </c>
      <c r="V49" s="307">
        <f>SUM(F50,H50,J50,N50)</f>
        <v>0</v>
      </c>
      <c r="W49" s="295">
        <f>+U49-V49</f>
        <v>0</v>
      </c>
      <c r="X49" s="332">
        <f>SUM(E49,G49,I49,M49)</f>
        <v>0</v>
      </c>
      <c r="Y49" s="295"/>
      <c r="AA49" s="37"/>
    </row>
    <row r="50" spans="1:28" s="1" customFormat="1" ht="15" hidden="1" customHeight="1" x14ac:dyDescent="0.3">
      <c r="A50" s="637"/>
      <c r="B50" s="319"/>
      <c r="C50" s="322"/>
      <c r="D50" s="323"/>
      <c r="E50" s="325"/>
      <c r="F50" s="17"/>
      <c r="G50" s="327"/>
      <c r="H50" s="17"/>
      <c r="I50" s="327"/>
      <c r="J50" s="17"/>
      <c r="K50" s="339"/>
      <c r="L50" s="340"/>
      <c r="M50" s="327"/>
      <c r="N50" s="30"/>
      <c r="O50" s="640"/>
      <c r="P50" s="295"/>
      <c r="Q50" s="295"/>
      <c r="R50" s="295"/>
      <c r="S50" s="306"/>
      <c r="T50" s="295"/>
      <c r="U50" s="295"/>
      <c r="V50" s="295"/>
      <c r="W50" s="295"/>
      <c r="X50" s="332"/>
      <c r="Y50" s="295"/>
      <c r="AA50" s="37"/>
    </row>
    <row r="51" spans="1:28" s="1" customFormat="1" ht="15" hidden="1" customHeight="1" x14ac:dyDescent="0.3">
      <c r="A51" s="637"/>
      <c r="B51" s="59"/>
      <c r="C51" s="320"/>
      <c r="D51" s="321"/>
      <c r="E51" s="324"/>
      <c r="F51" s="17"/>
      <c r="G51" s="326"/>
      <c r="H51" s="17"/>
      <c r="I51" s="326"/>
      <c r="J51" s="17"/>
      <c r="K51" s="326"/>
      <c r="L51" s="17"/>
      <c r="M51" s="337"/>
      <c r="N51" s="338"/>
      <c r="O51" s="640"/>
      <c r="P51" s="305">
        <f>Q51+R51</f>
        <v>0</v>
      </c>
      <c r="Q51" s="305">
        <f>IF(AA57&gt;Y57,"1")+IF(Y61&gt;AA61,"1")+IF(AA64&gt;Y64,"1")+IF(Y70&gt;AA70,"1")</f>
        <v>0</v>
      </c>
      <c r="R51" s="305">
        <f>IF(AA57&lt;Y57,"1")+IF(Y61&lt;AA61,"1")+IF(AA64&lt;Y64,"1")+IF(Y70&lt;AA70,"1")</f>
        <v>0</v>
      </c>
      <c r="S51" s="305">
        <v>0</v>
      </c>
      <c r="T51" s="305">
        <v>0</v>
      </c>
      <c r="U51" s="349">
        <f>SUM(F51,H51,J51,L51)</f>
        <v>0</v>
      </c>
      <c r="V51" s="349">
        <f>SUM(F52,H52,J52,L52)</f>
        <v>0</v>
      </c>
      <c r="W51" s="305">
        <f>+U51-V51</f>
        <v>0</v>
      </c>
      <c r="X51" s="634">
        <f>SUM(E51,G51,I51,K51)</f>
        <v>0</v>
      </c>
      <c r="Y51" s="305"/>
      <c r="AA51" s="37"/>
    </row>
    <row r="52" spans="1:28" s="1" customFormat="1" ht="15" hidden="1" customHeight="1" x14ac:dyDescent="0.3">
      <c r="A52" s="638"/>
      <c r="B52" s="60"/>
      <c r="C52" s="322"/>
      <c r="D52" s="323"/>
      <c r="E52" s="325"/>
      <c r="F52" s="17"/>
      <c r="G52" s="327"/>
      <c r="H52" s="17"/>
      <c r="I52" s="327"/>
      <c r="J52" s="17"/>
      <c r="K52" s="327"/>
      <c r="L52" s="17"/>
      <c r="M52" s="339"/>
      <c r="N52" s="340"/>
      <c r="O52" s="641"/>
      <c r="P52" s="306"/>
      <c r="Q52" s="306"/>
      <c r="R52" s="306"/>
      <c r="S52" s="306"/>
      <c r="T52" s="306"/>
      <c r="U52" s="350"/>
      <c r="V52" s="350"/>
      <c r="W52" s="306"/>
      <c r="X52" s="635"/>
      <c r="Y52" s="306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99" t="s">
        <v>115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300" t="s">
        <v>2</v>
      </c>
      <c r="Z55" s="300"/>
      <c r="AA55" s="300"/>
      <c r="AB55" s="300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78" t="s">
        <v>5</v>
      </c>
      <c r="G56" s="314"/>
      <c r="H56" s="314"/>
      <c r="I56" s="314"/>
      <c r="J56" s="314"/>
      <c r="K56" s="314"/>
      <c r="L56" s="314"/>
      <c r="M56" s="314"/>
      <c r="N56" s="279"/>
      <c r="O56" s="289" t="s">
        <v>35</v>
      </c>
      <c r="P56" s="289"/>
      <c r="Q56" s="289"/>
      <c r="R56" s="289"/>
      <c r="S56" s="19"/>
      <c r="T56" s="289" t="s">
        <v>6</v>
      </c>
      <c r="U56" s="289"/>
      <c r="V56" s="289"/>
      <c r="W56" s="289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629">
        <f>C51</f>
        <v>0</v>
      </c>
      <c r="G57" s="531"/>
      <c r="H57" s="531"/>
      <c r="I57" s="531"/>
      <c r="J57" s="531"/>
      <c r="K57" s="531"/>
      <c r="L57" s="531"/>
      <c r="M57" s="531"/>
      <c r="N57" s="630"/>
      <c r="O57" s="614" t="s">
        <v>96</v>
      </c>
      <c r="P57" s="615"/>
      <c r="Q57" s="615"/>
      <c r="R57" s="616"/>
      <c r="S57" s="48"/>
      <c r="T57" s="284">
        <v>44789</v>
      </c>
      <c r="U57" s="285"/>
      <c r="V57" s="285"/>
      <c r="W57" s="286"/>
      <c r="X57" s="43"/>
      <c r="Y57" s="18"/>
      <c r="Z57" s="289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629">
        <f>C47</f>
        <v>0</v>
      </c>
      <c r="G58" s="531"/>
      <c r="H58" s="531"/>
      <c r="I58" s="531"/>
      <c r="J58" s="531"/>
      <c r="K58" s="531"/>
      <c r="L58" s="531"/>
      <c r="M58" s="531"/>
      <c r="N58" s="630"/>
      <c r="O58" s="614" t="s">
        <v>96</v>
      </c>
      <c r="P58" s="615"/>
      <c r="Q58" s="615"/>
      <c r="R58" s="616"/>
      <c r="S58" s="48"/>
      <c r="T58" s="284">
        <v>44790</v>
      </c>
      <c r="U58" s="285"/>
      <c r="V58" s="285"/>
      <c r="W58" s="286"/>
      <c r="X58" s="43"/>
      <c r="Y58" s="18"/>
      <c r="Z58" s="289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74" t="s">
        <v>5</v>
      </c>
      <c r="G59" s="293"/>
      <c r="H59" s="293"/>
      <c r="I59" s="293"/>
      <c r="J59" s="293"/>
      <c r="K59" s="293"/>
      <c r="L59" s="293"/>
      <c r="M59" s="293"/>
      <c r="N59" s="275"/>
      <c r="O59" s="289" t="s">
        <v>35</v>
      </c>
      <c r="P59" s="289"/>
      <c r="Q59" s="289"/>
      <c r="R59" s="289"/>
      <c r="S59" s="32"/>
      <c r="T59" s="631" t="s">
        <v>6</v>
      </c>
      <c r="U59" s="632"/>
      <c r="V59" s="632"/>
      <c r="W59" s="63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629">
        <f>C45</f>
        <v>0</v>
      </c>
      <c r="G60" s="531"/>
      <c r="H60" s="531"/>
      <c r="I60" s="531"/>
      <c r="J60" s="531"/>
      <c r="K60" s="531"/>
      <c r="L60" s="531"/>
      <c r="M60" s="531"/>
      <c r="N60" s="630"/>
      <c r="O60" s="614" t="s">
        <v>96</v>
      </c>
      <c r="P60" s="615"/>
      <c r="Q60" s="615"/>
      <c r="R60" s="616"/>
      <c r="S60" s="48"/>
      <c r="T60" s="284">
        <v>44792</v>
      </c>
      <c r="U60" s="285"/>
      <c r="V60" s="285"/>
      <c r="W60" s="286"/>
      <c r="X60" s="43"/>
      <c r="Y60" s="18"/>
      <c r="Z60" s="301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629">
        <f>C47</f>
        <v>0</v>
      </c>
      <c r="G61" s="531"/>
      <c r="H61" s="531"/>
      <c r="I61" s="531"/>
      <c r="J61" s="531"/>
      <c r="K61" s="531"/>
      <c r="L61" s="531"/>
      <c r="M61" s="531"/>
      <c r="N61" s="630"/>
      <c r="O61" s="614" t="s">
        <v>96</v>
      </c>
      <c r="P61" s="615"/>
      <c r="Q61" s="615"/>
      <c r="R61" s="616"/>
      <c r="S61" s="48"/>
      <c r="T61" s="284">
        <v>44792</v>
      </c>
      <c r="U61" s="285"/>
      <c r="V61" s="285"/>
      <c r="W61" s="286"/>
      <c r="X61" s="43"/>
      <c r="Y61" s="18"/>
      <c r="Z61" s="302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74" t="s">
        <v>5</v>
      </c>
      <c r="G62" s="293"/>
      <c r="H62" s="293"/>
      <c r="I62" s="293"/>
      <c r="J62" s="293"/>
      <c r="K62" s="293"/>
      <c r="L62" s="293"/>
      <c r="M62" s="293"/>
      <c r="N62" s="275"/>
      <c r="O62" s="289" t="s">
        <v>35</v>
      </c>
      <c r="P62" s="289"/>
      <c r="Q62" s="289"/>
      <c r="R62" s="289"/>
      <c r="S62" s="19"/>
      <c r="T62" s="294" t="s">
        <v>6</v>
      </c>
      <c r="U62" s="294"/>
      <c r="V62" s="294"/>
      <c r="W62" s="29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629">
        <f>C43</f>
        <v>0</v>
      </c>
      <c r="G63" s="531"/>
      <c r="H63" s="531"/>
      <c r="I63" s="531"/>
      <c r="J63" s="531"/>
      <c r="K63" s="531"/>
      <c r="L63" s="531"/>
      <c r="M63" s="531"/>
      <c r="N63" s="630"/>
      <c r="O63" s="614" t="s">
        <v>96</v>
      </c>
      <c r="P63" s="615"/>
      <c r="Q63" s="615"/>
      <c r="R63" s="616"/>
      <c r="S63" s="48"/>
      <c r="T63" s="284">
        <v>44796</v>
      </c>
      <c r="U63" s="285"/>
      <c r="V63" s="285"/>
      <c r="W63" s="286"/>
      <c r="X63" s="43"/>
      <c r="Y63" s="18"/>
      <c r="Z63" s="289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629">
        <f>C51</f>
        <v>0</v>
      </c>
      <c r="G64" s="531"/>
      <c r="H64" s="531"/>
      <c r="I64" s="531"/>
      <c r="J64" s="531"/>
      <c r="K64" s="531"/>
      <c r="L64" s="531"/>
      <c r="M64" s="531"/>
      <c r="N64" s="630"/>
      <c r="O64" s="626" t="s">
        <v>96</v>
      </c>
      <c r="P64" s="627"/>
      <c r="Q64" s="627"/>
      <c r="R64" s="628"/>
      <c r="S64" s="50"/>
      <c r="T64" s="284">
        <v>44797</v>
      </c>
      <c r="U64" s="285"/>
      <c r="V64" s="285"/>
      <c r="W64" s="286"/>
      <c r="X64" s="43"/>
      <c r="Y64" s="18"/>
      <c r="Z64" s="289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74" t="s">
        <v>5</v>
      </c>
      <c r="G65" s="293"/>
      <c r="H65" s="293"/>
      <c r="I65" s="293"/>
      <c r="J65" s="293"/>
      <c r="K65" s="293"/>
      <c r="L65" s="293"/>
      <c r="M65" s="293"/>
      <c r="N65" s="275"/>
      <c r="O65" s="289" t="s">
        <v>35</v>
      </c>
      <c r="P65" s="289"/>
      <c r="Q65" s="289"/>
      <c r="R65" s="289"/>
      <c r="S65" s="19"/>
      <c r="T65" s="294" t="s">
        <v>6</v>
      </c>
      <c r="U65" s="294"/>
      <c r="V65" s="294"/>
      <c r="W65" s="29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629">
        <f>C49</f>
        <v>0</v>
      </c>
      <c r="G66" s="531"/>
      <c r="H66" s="531"/>
      <c r="I66" s="531"/>
      <c r="J66" s="531"/>
      <c r="K66" s="531"/>
      <c r="L66" s="531"/>
      <c r="M66" s="531"/>
      <c r="N66" s="630"/>
      <c r="O66" s="614" t="s">
        <v>95</v>
      </c>
      <c r="P66" s="615"/>
      <c r="Q66" s="615"/>
      <c r="R66" s="616"/>
      <c r="S66" s="49"/>
      <c r="T66" s="617">
        <v>44798</v>
      </c>
      <c r="U66" s="617"/>
      <c r="V66" s="617"/>
      <c r="W66" s="617"/>
      <c r="X66" s="43"/>
      <c r="Y66" s="18"/>
      <c r="Z66" s="289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629">
        <f>C47</f>
        <v>0</v>
      </c>
      <c r="G67" s="531"/>
      <c r="H67" s="531"/>
      <c r="I67" s="531"/>
      <c r="J67" s="531"/>
      <c r="K67" s="531"/>
      <c r="L67" s="531"/>
      <c r="M67" s="531"/>
      <c r="N67" s="630"/>
      <c r="O67" s="614" t="s">
        <v>95</v>
      </c>
      <c r="P67" s="615"/>
      <c r="Q67" s="615"/>
      <c r="R67" s="616"/>
      <c r="S67" s="49"/>
      <c r="T67" s="617">
        <v>44798</v>
      </c>
      <c r="U67" s="617"/>
      <c r="V67" s="617"/>
      <c r="W67" s="617"/>
      <c r="X67" s="43"/>
      <c r="Y67" s="18"/>
      <c r="Z67" s="289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74" t="s">
        <v>5</v>
      </c>
      <c r="G68" s="293"/>
      <c r="H68" s="293"/>
      <c r="I68" s="293"/>
      <c r="J68" s="293"/>
      <c r="K68" s="293"/>
      <c r="L68" s="293"/>
      <c r="M68" s="293"/>
      <c r="N68" s="275"/>
      <c r="O68" s="289" t="s">
        <v>35</v>
      </c>
      <c r="P68" s="289"/>
      <c r="Q68" s="289"/>
      <c r="R68" s="289"/>
      <c r="S68" s="19"/>
      <c r="T68" s="294" t="s">
        <v>6</v>
      </c>
      <c r="U68" s="294"/>
      <c r="V68" s="294"/>
      <c r="W68" s="29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613">
        <f>C49</f>
        <v>0</v>
      </c>
      <c r="G69" s="613"/>
      <c r="H69" s="613"/>
      <c r="I69" s="613"/>
      <c r="J69" s="613"/>
      <c r="K69" s="613"/>
      <c r="L69" s="613"/>
      <c r="M69" s="613"/>
      <c r="N69" s="613"/>
      <c r="O69" s="614" t="s">
        <v>95</v>
      </c>
      <c r="P69" s="615"/>
      <c r="Q69" s="615"/>
      <c r="R69" s="616"/>
      <c r="S69" s="49"/>
      <c r="T69" s="617">
        <v>44799</v>
      </c>
      <c r="U69" s="617"/>
      <c r="V69" s="617"/>
      <c r="W69" s="617"/>
      <c r="X69" s="43"/>
      <c r="Y69" s="18"/>
      <c r="Z69" s="289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613">
        <f>C43</f>
        <v>0</v>
      </c>
      <c r="G70" s="613"/>
      <c r="H70" s="613"/>
      <c r="I70" s="613"/>
      <c r="J70" s="613"/>
      <c r="K70" s="613"/>
      <c r="L70" s="613"/>
      <c r="M70" s="613"/>
      <c r="N70" s="613"/>
      <c r="O70" s="626" t="s">
        <v>96</v>
      </c>
      <c r="P70" s="627"/>
      <c r="Q70" s="627"/>
      <c r="R70" s="628"/>
      <c r="S70" s="51"/>
      <c r="T70" s="617">
        <v>44799</v>
      </c>
      <c r="U70" s="617"/>
      <c r="V70" s="617"/>
      <c r="W70" s="617"/>
      <c r="X70" s="43"/>
      <c r="Y70" s="18"/>
      <c r="Z70" s="289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625"/>
      <c r="B72" s="625"/>
      <c r="C72" s="625"/>
      <c r="D72" s="625"/>
      <c r="E72" s="625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5"/>
      <c r="Y72" s="80"/>
      <c r="Z72" s="80"/>
      <c r="AA72" s="81"/>
      <c r="AB72" s="80"/>
    </row>
    <row r="73" spans="1:28" s="1" customFormat="1" ht="15" customHeight="1" x14ac:dyDescent="0.3">
      <c r="A73" s="618" t="s">
        <v>12</v>
      </c>
      <c r="B73" s="61"/>
      <c r="C73" s="79" t="s">
        <v>0</v>
      </c>
      <c r="D73" s="79"/>
      <c r="E73" s="619">
        <v>1</v>
      </c>
      <c r="F73" s="619"/>
      <c r="G73" s="619">
        <v>2</v>
      </c>
      <c r="H73" s="619"/>
      <c r="I73" s="619">
        <v>3</v>
      </c>
      <c r="J73" s="619"/>
      <c r="K73" s="619">
        <v>4</v>
      </c>
      <c r="L73" s="620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618"/>
      <c r="B74" s="318">
        <v>1</v>
      </c>
      <c r="C74" s="610"/>
      <c r="D74" s="610"/>
      <c r="E74" s="342"/>
      <c r="F74" s="343"/>
      <c r="G74" s="611"/>
      <c r="H74" s="31"/>
      <c r="I74" s="326"/>
      <c r="J74" s="17"/>
      <c r="K74" s="326"/>
      <c r="L74" s="17"/>
      <c r="M74" s="45"/>
      <c r="N74" s="34"/>
      <c r="O74" s="295">
        <f>P74+Q74</f>
        <v>0</v>
      </c>
      <c r="P74" s="305">
        <f>IF(Y86&gt;AA86,"1")+IF(Y90&gt;AA90,"1")+IF(AA93&gt;Y93,"1")</f>
        <v>0</v>
      </c>
      <c r="Q74" s="305">
        <f>IF(Y86&lt;AA86,"1")+IF(Y90&lt;AA90,"1")+IF(AA93&lt;Y93,"1")</f>
        <v>0</v>
      </c>
      <c r="R74" s="295">
        <v>0</v>
      </c>
      <c r="S74" s="305">
        <v>0</v>
      </c>
      <c r="T74" s="307">
        <f>SUM(H74,J74,L74)</f>
        <v>0</v>
      </c>
      <c r="U74" s="307">
        <f>SUM(H75,J75,L75)</f>
        <v>0</v>
      </c>
      <c r="V74" s="307">
        <f>+T74-U74</f>
        <v>0</v>
      </c>
      <c r="W74" s="332">
        <f>SUM(G74,I74,K74)</f>
        <v>0</v>
      </c>
      <c r="X74" s="295"/>
      <c r="Y74" s="600"/>
      <c r="Z74" s="600"/>
      <c r="AA74" s="604"/>
      <c r="AB74" s="600"/>
    </row>
    <row r="75" spans="1:28" s="1" customFormat="1" ht="17.25" customHeight="1" x14ac:dyDescent="0.3">
      <c r="A75" s="618"/>
      <c r="B75" s="319"/>
      <c r="C75" s="610"/>
      <c r="D75" s="610"/>
      <c r="E75" s="344"/>
      <c r="F75" s="345"/>
      <c r="G75" s="612"/>
      <c r="H75" s="31"/>
      <c r="I75" s="327"/>
      <c r="J75" s="17"/>
      <c r="K75" s="327"/>
      <c r="L75" s="17"/>
      <c r="M75" s="45"/>
      <c r="N75" s="34"/>
      <c r="O75" s="295"/>
      <c r="P75" s="306"/>
      <c r="Q75" s="306"/>
      <c r="R75" s="295"/>
      <c r="S75" s="306"/>
      <c r="T75" s="295"/>
      <c r="U75" s="295"/>
      <c r="V75" s="295"/>
      <c r="W75" s="332"/>
      <c r="X75" s="295"/>
      <c r="Y75" s="600"/>
      <c r="Z75" s="600"/>
      <c r="AA75" s="604"/>
      <c r="AB75" s="600"/>
    </row>
    <row r="76" spans="1:28" s="1" customFormat="1" ht="15" customHeight="1" x14ac:dyDescent="0.3">
      <c r="A76" s="618"/>
      <c r="B76" s="318">
        <v>2</v>
      </c>
      <c r="C76" s="605"/>
      <c r="D76" s="605"/>
      <c r="E76" s="324"/>
      <c r="F76" s="17"/>
      <c r="G76" s="337"/>
      <c r="H76" s="338"/>
      <c r="I76" s="326"/>
      <c r="J76" s="17"/>
      <c r="K76" s="326"/>
      <c r="L76" s="17"/>
      <c r="M76" s="45"/>
      <c r="N76" s="34"/>
      <c r="O76" s="295">
        <f t="shared" ref="O76" si="0">P76+Q76</f>
        <v>0</v>
      </c>
      <c r="P76" s="305">
        <f>IF(Y87&gt;AA87,"1")+IF(AA90&gt;Y90,"1")+IF(Y92&gt;AA92,"1")</f>
        <v>0</v>
      </c>
      <c r="Q76" s="305">
        <f>IF(Y87&lt;AA87,"1")+IF(AA90&lt;Y90,"1")+IF(Y92&lt;AA92,"1")</f>
        <v>0</v>
      </c>
      <c r="R76" s="295">
        <v>0</v>
      </c>
      <c r="S76" s="305">
        <v>0</v>
      </c>
      <c r="T76" s="307">
        <f>SUM(F76,J76,L76)</f>
        <v>0</v>
      </c>
      <c r="U76" s="307">
        <f>SUM(F77,J77,L77)</f>
        <v>0</v>
      </c>
      <c r="V76" s="307">
        <f>+T76-U76</f>
        <v>0</v>
      </c>
      <c r="W76" s="332">
        <f>SUM(E76,I76,K76)</f>
        <v>0</v>
      </c>
      <c r="X76" s="295"/>
      <c r="Y76" s="600"/>
      <c r="Z76" s="600"/>
      <c r="AA76" s="604"/>
      <c r="AB76" s="600"/>
    </row>
    <row r="77" spans="1:28" s="1" customFormat="1" ht="15" customHeight="1" x14ac:dyDescent="0.3">
      <c r="A77" s="618"/>
      <c r="B77" s="319"/>
      <c r="C77" s="605"/>
      <c r="D77" s="605"/>
      <c r="E77" s="325"/>
      <c r="F77" s="17"/>
      <c r="G77" s="339"/>
      <c r="H77" s="340"/>
      <c r="I77" s="327"/>
      <c r="J77" s="17"/>
      <c r="K77" s="327"/>
      <c r="L77" s="17"/>
      <c r="M77" s="45"/>
      <c r="N77" s="34"/>
      <c r="O77" s="295"/>
      <c r="P77" s="306"/>
      <c r="Q77" s="306"/>
      <c r="R77" s="295"/>
      <c r="S77" s="306"/>
      <c r="T77" s="295"/>
      <c r="U77" s="295"/>
      <c r="V77" s="295"/>
      <c r="W77" s="332"/>
      <c r="X77" s="295"/>
      <c r="Y77" s="600"/>
      <c r="Z77" s="600"/>
      <c r="AA77" s="604"/>
      <c r="AB77" s="600"/>
    </row>
    <row r="78" spans="1:28" s="1" customFormat="1" ht="15" customHeight="1" x14ac:dyDescent="0.3">
      <c r="A78" s="618"/>
      <c r="B78" s="318">
        <v>3</v>
      </c>
      <c r="C78" s="605"/>
      <c r="D78" s="605"/>
      <c r="E78" s="324"/>
      <c r="F78" s="17"/>
      <c r="G78" s="326"/>
      <c r="H78" s="17"/>
      <c r="I78" s="337"/>
      <c r="J78" s="338"/>
      <c r="K78" s="326"/>
      <c r="L78" s="17"/>
      <c r="M78" s="45"/>
      <c r="N78" s="34"/>
      <c r="O78" s="295">
        <f t="shared" ref="O78" si="1">P78+Q78</f>
        <v>0</v>
      </c>
      <c r="P78" s="305">
        <f>IF(AA87&gt;Y87,"1")+IF(AA89&gt;Y89,"1")+IF(AA93&gt;Y93,"1")</f>
        <v>0</v>
      </c>
      <c r="Q78" s="305">
        <f>IF(AA87&lt;Y87,"1")+IF(AA89&lt;Y89,"1")+IF(AA93&lt;Y93,"1")</f>
        <v>0</v>
      </c>
      <c r="R78" s="295">
        <v>0</v>
      </c>
      <c r="S78" s="305">
        <v>0</v>
      </c>
      <c r="T78" s="307">
        <f>SUM(F78,H78,L78)</f>
        <v>0</v>
      </c>
      <c r="U78" s="307">
        <f>SUM(F79,H79,L79)</f>
        <v>0</v>
      </c>
      <c r="V78" s="307">
        <f>+T78-U78</f>
        <v>0</v>
      </c>
      <c r="W78" s="332">
        <f>SUM(E78,G78,K78)</f>
        <v>0</v>
      </c>
      <c r="X78" s="295"/>
      <c r="Y78" s="600"/>
      <c r="Z78" s="600"/>
      <c r="AA78" s="604"/>
      <c r="AB78" s="600"/>
    </row>
    <row r="79" spans="1:28" s="1" customFormat="1" ht="15" customHeight="1" x14ac:dyDescent="0.3">
      <c r="A79" s="618"/>
      <c r="B79" s="319"/>
      <c r="C79" s="605"/>
      <c r="D79" s="605"/>
      <c r="E79" s="325"/>
      <c r="F79" s="17"/>
      <c r="G79" s="327"/>
      <c r="H79" s="17"/>
      <c r="I79" s="339"/>
      <c r="J79" s="340"/>
      <c r="K79" s="327"/>
      <c r="L79" s="17"/>
      <c r="M79" s="45"/>
      <c r="N79" s="34"/>
      <c r="O79" s="295"/>
      <c r="P79" s="306"/>
      <c r="Q79" s="306"/>
      <c r="R79" s="295"/>
      <c r="S79" s="306"/>
      <c r="T79" s="295"/>
      <c r="U79" s="295"/>
      <c r="V79" s="295"/>
      <c r="W79" s="332"/>
      <c r="X79" s="295"/>
      <c r="Y79" s="600"/>
      <c r="Z79" s="600"/>
      <c r="AA79" s="604"/>
      <c r="AB79" s="600"/>
    </row>
    <row r="80" spans="1:28" s="1" customFormat="1" ht="15" hidden="1" customHeight="1" x14ac:dyDescent="0.3">
      <c r="A80" s="618"/>
      <c r="B80" s="318">
        <v>4</v>
      </c>
      <c r="C80" s="605"/>
      <c r="D80" s="605"/>
      <c r="E80" s="324"/>
      <c r="F80" s="17"/>
      <c r="G80" s="326"/>
      <c r="H80" s="17"/>
      <c r="I80" s="326"/>
      <c r="J80" s="17"/>
      <c r="K80" s="337"/>
      <c r="L80" s="338"/>
      <c r="M80" s="45"/>
      <c r="N80" s="34"/>
      <c r="O80" s="295">
        <f t="shared" ref="O80" si="2">P80+Q80</f>
        <v>0</v>
      </c>
      <c r="P80" s="305">
        <f>IF(AA86&gt;Y86,"1")+IF(Y89&gt;AA89,"1")+IF(AA92&gt;Y92,"1")</f>
        <v>0</v>
      </c>
      <c r="Q80" s="305">
        <f>IF(AA86&lt;Y86,"1")+IF(Y89&lt;AA89,"1")+IF(AA92&lt;Y92,"1")</f>
        <v>0</v>
      </c>
      <c r="R80" s="295">
        <v>0</v>
      </c>
      <c r="S80" s="305">
        <v>0</v>
      </c>
      <c r="T80" s="307">
        <f>SUM(F80,H80,J80)</f>
        <v>0</v>
      </c>
      <c r="U80" s="307">
        <f>SUM(F81,H81,J81)</f>
        <v>0</v>
      </c>
      <c r="V80" s="307">
        <f>+T80-U80</f>
        <v>0</v>
      </c>
      <c r="W80" s="332">
        <f>SUM(E80,G80,I80)</f>
        <v>0</v>
      </c>
      <c r="X80" s="603"/>
      <c r="Y80" s="600"/>
      <c r="Z80" s="600"/>
      <c r="AA80" s="604"/>
      <c r="AB80" s="600"/>
    </row>
    <row r="81" spans="1:28" s="1" customFormat="1" ht="15" hidden="1" customHeight="1" x14ac:dyDescent="0.3">
      <c r="A81" s="618"/>
      <c r="B81" s="319"/>
      <c r="C81" s="605"/>
      <c r="D81" s="605"/>
      <c r="E81" s="325"/>
      <c r="F81" s="17"/>
      <c r="G81" s="327"/>
      <c r="H81" s="17"/>
      <c r="I81" s="327"/>
      <c r="J81" s="17"/>
      <c r="K81" s="339"/>
      <c r="L81" s="340"/>
      <c r="M81" s="45"/>
      <c r="N81" s="34"/>
      <c r="O81" s="295"/>
      <c r="P81" s="306"/>
      <c r="Q81" s="306"/>
      <c r="R81" s="295"/>
      <c r="S81" s="306"/>
      <c r="T81" s="295"/>
      <c r="U81" s="295"/>
      <c r="V81" s="295"/>
      <c r="W81" s="332"/>
      <c r="X81" s="603"/>
      <c r="Y81" s="600"/>
      <c r="Z81" s="600"/>
      <c r="AA81" s="604"/>
      <c r="AB81" s="600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99" t="s">
        <v>114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601" t="s">
        <v>2</v>
      </c>
      <c r="Y84" s="601"/>
      <c r="Z84" s="601"/>
      <c r="AA84" s="601"/>
      <c r="AB84" s="300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89" t="s">
        <v>5</v>
      </c>
      <c r="G85" s="289"/>
      <c r="H85" s="289"/>
      <c r="I85" s="289"/>
      <c r="J85" s="289"/>
      <c r="K85" s="289"/>
      <c r="L85" s="289"/>
      <c r="M85" s="19"/>
      <c r="N85" s="19"/>
      <c r="O85" s="289" t="s">
        <v>35</v>
      </c>
      <c r="P85" s="289"/>
      <c r="Q85" s="289"/>
      <c r="R85" s="289"/>
      <c r="S85" s="19"/>
      <c r="T85" s="289" t="s">
        <v>6</v>
      </c>
      <c r="U85" s="289"/>
      <c r="V85" s="289"/>
      <c r="W85" s="289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621">
        <f>C80</f>
        <v>0</v>
      </c>
      <c r="G86" s="621"/>
      <c r="H86" s="621"/>
      <c r="I86" s="621"/>
      <c r="J86" s="621"/>
      <c r="K86" s="621"/>
      <c r="L86" s="621"/>
      <c r="M86" s="74"/>
      <c r="N86" s="44"/>
      <c r="O86" s="614" t="s">
        <v>96</v>
      </c>
      <c r="P86" s="615"/>
      <c r="Q86" s="615"/>
      <c r="R86" s="616"/>
      <c r="S86" s="48"/>
      <c r="T86" s="284">
        <v>44790</v>
      </c>
      <c r="U86" s="285"/>
      <c r="V86" s="285"/>
      <c r="W86" s="286"/>
      <c r="X86" s="41"/>
      <c r="Y86" s="35"/>
      <c r="Z86" s="597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621">
        <f>C78</f>
        <v>0</v>
      </c>
      <c r="G87" s="621"/>
      <c r="H87" s="621"/>
      <c r="I87" s="621"/>
      <c r="J87" s="621"/>
      <c r="K87" s="621"/>
      <c r="L87" s="621"/>
      <c r="M87" s="74"/>
      <c r="N87" s="44"/>
      <c r="O87" s="614" t="s">
        <v>96</v>
      </c>
      <c r="P87" s="615"/>
      <c r="Q87" s="615"/>
      <c r="R87" s="616"/>
      <c r="S87" s="48"/>
      <c r="T87" s="284">
        <v>44790</v>
      </c>
      <c r="U87" s="285"/>
      <c r="V87" s="285"/>
      <c r="W87" s="286"/>
      <c r="X87" s="41"/>
      <c r="Y87" s="35"/>
      <c r="Z87" s="59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602" t="s">
        <v>5</v>
      </c>
      <c r="G88" s="602"/>
      <c r="H88" s="602"/>
      <c r="I88" s="602"/>
      <c r="J88" s="602"/>
      <c r="K88" s="602"/>
      <c r="L88" s="602"/>
      <c r="M88" s="19"/>
      <c r="N88" s="19"/>
      <c r="O88" s="289" t="s">
        <v>35</v>
      </c>
      <c r="P88" s="289"/>
      <c r="Q88" s="289"/>
      <c r="R88" s="289"/>
      <c r="S88" s="19"/>
      <c r="T88" s="294" t="s">
        <v>6</v>
      </c>
      <c r="U88" s="294"/>
      <c r="V88" s="294"/>
      <c r="W88" s="29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613">
        <f>C78</f>
        <v>0</v>
      </c>
      <c r="G89" s="613"/>
      <c r="H89" s="613"/>
      <c r="I89" s="613"/>
      <c r="J89" s="613"/>
      <c r="K89" s="613"/>
      <c r="L89" s="613"/>
      <c r="M89" s="44"/>
      <c r="N89" s="44"/>
      <c r="O89" s="614" t="s">
        <v>95</v>
      </c>
      <c r="P89" s="615"/>
      <c r="Q89" s="615"/>
      <c r="R89" s="616"/>
      <c r="S89" s="49"/>
      <c r="T89" s="617">
        <v>44795</v>
      </c>
      <c r="U89" s="617"/>
      <c r="V89" s="617"/>
      <c r="W89" s="617"/>
      <c r="X89" s="41"/>
      <c r="Y89" s="35"/>
      <c r="Z89" s="597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613">
        <f>C76</f>
        <v>0</v>
      </c>
      <c r="G90" s="613"/>
      <c r="H90" s="613"/>
      <c r="I90" s="613"/>
      <c r="J90" s="613"/>
      <c r="K90" s="613"/>
      <c r="L90" s="613"/>
      <c r="M90" s="44"/>
      <c r="N90" s="44"/>
      <c r="O90" s="614" t="s">
        <v>95</v>
      </c>
      <c r="P90" s="615"/>
      <c r="Q90" s="615"/>
      <c r="R90" s="616"/>
      <c r="S90" s="49"/>
      <c r="T90" s="617">
        <v>44795</v>
      </c>
      <c r="U90" s="617"/>
      <c r="V90" s="617"/>
      <c r="W90" s="617"/>
      <c r="X90" s="41"/>
      <c r="Y90" s="35"/>
      <c r="Z90" s="59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602" t="s">
        <v>5</v>
      </c>
      <c r="G91" s="602"/>
      <c r="H91" s="602"/>
      <c r="I91" s="602"/>
      <c r="J91" s="602"/>
      <c r="K91" s="602"/>
      <c r="L91" s="602"/>
      <c r="M91" s="19"/>
      <c r="N91" s="19"/>
      <c r="O91" s="289" t="s">
        <v>97</v>
      </c>
      <c r="P91" s="289"/>
      <c r="Q91" s="289"/>
      <c r="R91" s="289"/>
      <c r="S91" s="19"/>
      <c r="T91" s="294" t="s">
        <v>6</v>
      </c>
      <c r="U91" s="294"/>
      <c r="V91" s="294"/>
      <c r="W91" s="29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92">
        <f>C80</f>
        <v>0</v>
      </c>
      <c r="G92" s="592"/>
      <c r="H92" s="592"/>
      <c r="I92" s="592"/>
      <c r="J92" s="592"/>
      <c r="K92" s="592"/>
      <c r="L92" s="592"/>
      <c r="M92" s="71"/>
      <c r="N92" s="71"/>
      <c r="O92" s="622" t="s">
        <v>96</v>
      </c>
      <c r="P92" s="623"/>
      <c r="Q92" s="623"/>
      <c r="R92" s="624"/>
      <c r="S92" s="78"/>
      <c r="T92" s="594">
        <v>44790</v>
      </c>
      <c r="U92" s="595"/>
      <c r="V92" s="595"/>
      <c r="W92" s="596"/>
      <c r="X92" s="41"/>
      <c r="Y92" s="35"/>
      <c r="Z92" s="597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98">
        <f>C74</f>
        <v>0</v>
      </c>
      <c r="G93" s="598"/>
      <c r="H93" s="598"/>
      <c r="I93" s="598"/>
      <c r="J93" s="598"/>
      <c r="K93" s="598"/>
      <c r="L93" s="598"/>
      <c r="M93" s="73"/>
      <c r="N93" s="44"/>
      <c r="O93" s="599" t="s">
        <v>96</v>
      </c>
      <c r="P93" s="599"/>
      <c r="Q93" s="599"/>
      <c r="R93" s="599"/>
      <c r="S93" s="76"/>
      <c r="T93" s="284">
        <v>44797</v>
      </c>
      <c r="U93" s="285"/>
      <c r="V93" s="285"/>
      <c r="W93" s="286"/>
      <c r="X93" s="41"/>
      <c r="Y93" s="35"/>
      <c r="Z93" s="59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99" t="s">
        <v>113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618" t="s">
        <v>12</v>
      </c>
      <c r="B98" s="61"/>
      <c r="C98" s="79" t="s">
        <v>0</v>
      </c>
      <c r="D98" s="79"/>
      <c r="E98" s="619">
        <v>1</v>
      </c>
      <c r="F98" s="619"/>
      <c r="G98" s="619">
        <v>2</v>
      </c>
      <c r="H98" s="619"/>
      <c r="I98" s="619">
        <v>3</v>
      </c>
      <c r="J98" s="619"/>
      <c r="K98" s="619"/>
      <c r="L98" s="620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618"/>
      <c r="B99" s="318">
        <v>1</v>
      </c>
      <c r="C99" s="610"/>
      <c r="D99" s="610"/>
      <c r="E99" s="342"/>
      <c r="F99" s="343"/>
      <c r="G99" s="611"/>
      <c r="H99" s="31"/>
      <c r="I99" s="326"/>
      <c r="J99" s="17"/>
      <c r="K99" s="606"/>
      <c r="L99" s="607"/>
      <c r="M99" s="45"/>
      <c r="N99" s="34"/>
      <c r="O99" s="295">
        <f>P99+Q99</f>
        <v>0</v>
      </c>
      <c r="P99" s="305">
        <f>IF(Y111&gt;AA111,"1")+IF(Y115&gt;AA115,"1")+IF(AA118&gt;Y118,"1")</f>
        <v>0</v>
      </c>
      <c r="Q99" s="305">
        <f>IF(Y111&lt;AA111,"1")+IF(Y115&lt;AA115,"1")+IF(AA118&lt;Y118,"1")</f>
        <v>0</v>
      </c>
      <c r="R99" s="295">
        <v>0</v>
      </c>
      <c r="S99" s="305">
        <v>0</v>
      </c>
      <c r="T99" s="307">
        <f>SUM(H99,J99,L99)</f>
        <v>0</v>
      </c>
      <c r="U99" s="307">
        <f>SUM(H100,J100,L100)</f>
        <v>0</v>
      </c>
      <c r="V99" s="307">
        <f>+T99-U99</f>
        <v>0</v>
      </c>
      <c r="W99" s="332">
        <f>SUM(G99,I99,K99)</f>
        <v>0</v>
      </c>
      <c r="X99" s="295"/>
      <c r="Y99" s="600"/>
      <c r="Z99" s="600"/>
      <c r="AA99" s="604"/>
      <c r="AB99" s="600"/>
    </row>
    <row r="100" spans="1:28" s="1" customFormat="1" ht="17.25" hidden="1" customHeight="1" x14ac:dyDescent="0.3">
      <c r="A100" s="618"/>
      <c r="B100" s="319"/>
      <c r="C100" s="610"/>
      <c r="D100" s="610"/>
      <c r="E100" s="344"/>
      <c r="F100" s="345"/>
      <c r="G100" s="612"/>
      <c r="H100" s="31"/>
      <c r="I100" s="327"/>
      <c r="J100" s="17"/>
      <c r="K100" s="608"/>
      <c r="L100" s="609"/>
      <c r="M100" s="45"/>
      <c r="N100" s="34"/>
      <c r="O100" s="295"/>
      <c r="P100" s="306"/>
      <c r="Q100" s="306"/>
      <c r="R100" s="295"/>
      <c r="S100" s="306"/>
      <c r="T100" s="295"/>
      <c r="U100" s="295"/>
      <c r="V100" s="295"/>
      <c r="W100" s="332"/>
      <c r="X100" s="295"/>
      <c r="Y100" s="600"/>
      <c r="Z100" s="600"/>
      <c r="AA100" s="604"/>
      <c r="AB100" s="600"/>
    </row>
    <row r="101" spans="1:28" s="1" customFormat="1" ht="15" hidden="1" customHeight="1" x14ac:dyDescent="0.3">
      <c r="A101" s="618"/>
      <c r="B101" s="318">
        <v>2</v>
      </c>
      <c r="C101" s="605"/>
      <c r="D101" s="605"/>
      <c r="E101" s="324"/>
      <c r="F101" s="17"/>
      <c r="G101" s="337"/>
      <c r="H101" s="338"/>
      <c r="I101" s="326"/>
      <c r="J101" s="17"/>
      <c r="K101" s="606"/>
      <c r="L101" s="607"/>
      <c r="M101" s="45"/>
      <c r="N101" s="34"/>
      <c r="O101" s="295">
        <f t="shared" ref="O101" si="3">P101+Q101</f>
        <v>0</v>
      </c>
      <c r="P101" s="305">
        <f>IF(Y112&gt;AA112,"1")+IF(AA115&gt;Y115,"1")+IF(Y117&gt;AA117,"1")</f>
        <v>0</v>
      </c>
      <c r="Q101" s="305">
        <f>IF(Y112&lt;AA112,"1")+IF(AA115&lt;Y115,"1")+IF(Y117&lt;AA117,"1")</f>
        <v>0</v>
      </c>
      <c r="R101" s="295">
        <v>0</v>
      </c>
      <c r="S101" s="305">
        <v>0</v>
      </c>
      <c r="T101" s="307">
        <f>SUM(F101,J101,L101)</f>
        <v>0</v>
      </c>
      <c r="U101" s="307">
        <f>SUM(F102,J102,L102)</f>
        <v>0</v>
      </c>
      <c r="V101" s="307">
        <f>+T101-U101</f>
        <v>0</v>
      </c>
      <c r="W101" s="332">
        <f>SUM(E101,I101,K101)</f>
        <v>0</v>
      </c>
      <c r="X101" s="295"/>
      <c r="Y101" s="600"/>
      <c r="Z101" s="600"/>
      <c r="AA101" s="604"/>
      <c r="AB101" s="600"/>
    </row>
    <row r="102" spans="1:28" s="1" customFormat="1" ht="15" hidden="1" customHeight="1" x14ac:dyDescent="0.3">
      <c r="A102" s="618"/>
      <c r="B102" s="319"/>
      <c r="C102" s="605"/>
      <c r="D102" s="605"/>
      <c r="E102" s="325"/>
      <c r="F102" s="17"/>
      <c r="G102" s="339"/>
      <c r="H102" s="340"/>
      <c r="I102" s="327"/>
      <c r="J102" s="17"/>
      <c r="K102" s="608"/>
      <c r="L102" s="609"/>
      <c r="M102" s="45"/>
      <c r="N102" s="34"/>
      <c r="O102" s="295"/>
      <c r="P102" s="306"/>
      <c r="Q102" s="306"/>
      <c r="R102" s="295"/>
      <c r="S102" s="306"/>
      <c r="T102" s="295"/>
      <c r="U102" s="295"/>
      <c r="V102" s="295"/>
      <c r="W102" s="332"/>
      <c r="X102" s="295"/>
      <c r="Y102" s="600"/>
      <c r="Z102" s="600"/>
      <c r="AA102" s="604"/>
      <c r="AB102" s="600"/>
    </row>
    <row r="103" spans="1:28" s="1" customFormat="1" ht="15" hidden="1" customHeight="1" x14ac:dyDescent="0.3">
      <c r="A103" s="618"/>
      <c r="B103" s="318">
        <v>3</v>
      </c>
      <c r="C103" s="605"/>
      <c r="D103" s="605"/>
      <c r="E103" s="324"/>
      <c r="F103" s="17"/>
      <c r="G103" s="326"/>
      <c r="H103" s="17"/>
      <c r="I103" s="337"/>
      <c r="J103" s="338"/>
      <c r="K103" s="606"/>
      <c r="L103" s="607"/>
      <c r="M103" s="45"/>
      <c r="N103" s="34"/>
      <c r="O103" s="295">
        <f t="shared" ref="O103" si="4">P103+Q103</f>
        <v>0</v>
      </c>
      <c r="P103" s="305">
        <f>IF(AA112&gt;Y112,"1")+IF(AA114&gt;Y114,"1")+IF(AA118&gt;Y118,"1")</f>
        <v>0</v>
      </c>
      <c r="Q103" s="305">
        <f>IF(AA112&lt;Y112,"1")+IF(AA114&lt;Y114,"1")+IF(AA118&lt;Y118,"1")</f>
        <v>0</v>
      </c>
      <c r="R103" s="295">
        <v>0</v>
      </c>
      <c r="S103" s="305">
        <v>0</v>
      </c>
      <c r="T103" s="307">
        <f>SUM(F103,H103,L103)</f>
        <v>0</v>
      </c>
      <c r="U103" s="307">
        <f>SUM(F104,H104,L104)</f>
        <v>0</v>
      </c>
      <c r="V103" s="307">
        <f>+T103-U103</f>
        <v>0</v>
      </c>
      <c r="W103" s="332">
        <f>SUM(E103,G103,K103)</f>
        <v>0</v>
      </c>
      <c r="X103" s="295"/>
      <c r="Y103" s="600"/>
      <c r="Z103" s="600"/>
      <c r="AA103" s="604"/>
      <c r="AB103" s="600"/>
    </row>
    <row r="104" spans="1:28" s="1" customFormat="1" ht="15" hidden="1" customHeight="1" x14ac:dyDescent="0.3">
      <c r="A104" s="618"/>
      <c r="B104" s="319"/>
      <c r="C104" s="605"/>
      <c r="D104" s="605"/>
      <c r="E104" s="325"/>
      <c r="F104" s="17"/>
      <c r="G104" s="327"/>
      <c r="H104" s="17"/>
      <c r="I104" s="339"/>
      <c r="J104" s="340"/>
      <c r="K104" s="608"/>
      <c r="L104" s="609"/>
      <c r="M104" s="45"/>
      <c r="N104" s="34"/>
      <c r="O104" s="295"/>
      <c r="P104" s="306"/>
      <c r="Q104" s="306"/>
      <c r="R104" s="295"/>
      <c r="S104" s="306"/>
      <c r="T104" s="295"/>
      <c r="U104" s="295"/>
      <c r="V104" s="295"/>
      <c r="W104" s="332"/>
      <c r="X104" s="295"/>
      <c r="Y104" s="600"/>
      <c r="Z104" s="600"/>
      <c r="AA104" s="604"/>
      <c r="AB104" s="600"/>
    </row>
    <row r="105" spans="1:28" s="1" customFormat="1" ht="15" hidden="1" customHeight="1" x14ac:dyDescent="0.3">
      <c r="A105" s="618"/>
      <c r="B105" s="318">
        <v>4</v>
      </c>
      <c r="C105" s="605"/>
      <c r="D105" s="605"/>
      <c r="E105" s="324"/>
      <c r="F105" s="17"/>
      <c r="G105" s="326"/>
      <c r="H105" s="17"/>
      <c r="I105" s="326"/>
      <c r="J105" s="17"/>
      <c r="K105" s="337"/>
      <c r="L105" s="338"/>
      <c r="M105" s="45"/>
      <c r="N105" s="34"/>
      <c r="O105" s="295">
        <f t="shared" ref="O105" si="5">P105+Q105</f>
        <v>0</v>
      </c>
      <c r="P105" s="305">
        <f>IF(AA111&gt;Y111,"1")+IF(Y114&gt;AA114,"1")+IF(AA117&gt;Y117,"1")</f>
        <v>0</v>
      </c>
      <c r="Q105" s="305">
        <f>IF(AA111&lt;Y111,"1")+IF(Y114&lt;AA114,"1")+IF(AA117&lt;Y117,"1")</f>
        <v>0</v>
      </c>
      <c r="R105" s="295">
        <v>0</v>
      </c>
      <c r="S105" s="305">
        <v>0</v>
      </c>
      <c r="T105" s="307">
        <f>SUM(F105,H105,J105)</f>
        <v>0</v>
      </c>
      <c r="U105" s="307">
        <f>SUM(F106,H106,J106)</f>
        <v>0</v>
      </c>
      <c r="V105" s="307">
        <f>+T105-U105</f>
        <v>0</v>
      </c>
      <c r="W105" s="332">
        <f>SUM(E105,G105,I105)</f>
        <v>0</v>
      </c>
      <c r="X105" s="603"/>
      <c r="Y105" s="600"/>
      <c r="Z105" s="600"/>
      <c r="AA105" s="604"/>
      <c r="AB105" s="600"/>
    </row>
    <row r="106" spans="1:28" s="1" customFormat="1" ht="15" hidden="1" customHeight="1" x14ac:dyDescent="0.3">
      <c r="A106" s="618"/>
      <c r="B106" s="319"/>
      <c r="C106" s="605"/>
      <c r="D106" s="605"/>
      <c r="E106" s="325"/>
      <c r="F106" s="17"/>
      <c r="G106" s="327"/>
      <c r="H106" s="17"/>
      <c r="I106" s="327"/>
      <c r="J106" s="17"/>
      <c r="K106" s="339"/>
      <c r="L106" s="340"/>
      <c r="M106" s="45"/>
      <c r="N106" s="34"/>
      <c r="O106" s="295"/>
      <c r="P106" s="306"/>
      <c r="Q106" s="306"/>
      <c r="R106" s="295"/>
      <c r="S106" s="306"/>
      <c r="T106" s="295"/>
      <c r="U106" s="295"/>
      <c r="V106" s="295"/>
      <c r="W106" s="332"/>
      <c r="X106" s="603"/>
      <c r="Y106" s="600"/>
      <c r="Z106" s="600"/>
      <c r="AA106" s="604"/>
      <c r="AB106" s="600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99" t="s">
        <v>114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601" t="s">
        <v>2</v>
      </c>
      <c r="Y109" s="601"/>
      <c r="Z109" s="601"/>
      <c r="AA109" s="601"/>
      <c r="AB109" s="300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89" t="s">
        <v>5</v>
      </c>
      <c r="G110" s="289"/>
      <c r="H110" s="289"/>
      <c r="I110" s="289"/>
      <c r="J110" s="289"/>
      <c r="K110" s="289"/>
      <c r="L110" s="289"/>
      <c r="M110" s="19"/>
      <c r="N110" s="19"/>
      <c r="O110" s="289" t="s">
        <v>35</v>
      </c>
      <c r="P110" s="289"/>
      <c r="Q110" s="289"/>
      <c r="R110" s="289"/>
      <c r="S110" s="19"/>
      <c r="T110" s="289" t="s">
        <v>6</v>
      </c>
      <c r="U110" s="289"/>
      <c r="V110" s="289"/>
      <c r="W110" s="289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621">
        <f>C105</f>
        <v>0</v>
      </c>
      <c r="G111" s="621"/>
      <c r="H111" s="621"/>
      <c r="I111" s="621"/>
      <c r="J111" s="621"/>
      <c r="K111" s="621"/>
      <c r="L111" s="621"/>
      <c r="M111" s="74"/>
      <c r="N111" s="44"/>
      <c r="O111" s="614" t="s">
        <v>96</v>
      </c>
      <c r="P111" s="615"/>
      <c r="Q111" s="615"/>
      <c r="R111" s="616"/>
      <c r="S111" s="48"/>
      <c r="T111" s="284">
        <v>44790</v>
      </c>
      <c r="U111" s="285"/>
      <c r="V111" s="285"/>
      <c r="W111" s="286"/>
      <c r="X111" s="41"/>
      <c r="Y111" s="35"/>
      <c r="Z111" s="597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621">
        <f>C103</f>
        <v>0</v>
      </c>
      <c r="G112" s="621"/>
      <c r="H112" s="621"/>
      <c r="I112" s="621"/>
      <c r="J112" s="621"/>
      <c r="K112" s="621"/>
      <c r="L112" s="621"/>
      <c r="M112" s="74"/>
      <c r="N112" s="44"/>
      <c r="O112" s="614" t="s">
        <v>96</v>
      </c>
      <c r="P112" s="615"/>
      <c r="Q112" s="615"/>
      <c r="R112" s="616"/>
      <c r="S112" s="48"/>
      <c r="T112" s="284">
        <v>44790</v>
      </c>
      <c r="U112" s="285"/>
      <c r="V112" s="285"/>
      <c r="W112" s="286"/>
      <c r="X112" s="41"/>
      <c r="Y112" s="35"/>
      <c r="Z112" s="59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602" t="s">
        <v>5</v>
      </c>
      <c r="G113" s="602"/>
      <c r="H113" s="602"/>
      <c r="I113" s="602"/>
      <c r="J113" s="602"/>
      <c r="K113" s="602"/>
      <c r="L113" s="602"/>
      <c r="M113" s="19"/>
      <c r="N113" s="19"/>
      <c r="O113" s="289" t="s">
        <v>35</v>
      </c>
      <c r="P113" s="289"/>
      <c r="Q113" s="289"/>
      <c r="R113" s="289"/>
      <c r="S113" s="19"/>
      <c r="T113" s="294" t="s">
        <v>6</v>
      </c>
      <c r="U113" s="294"/>
      <c r="V113" s="294"/>
      <c r="W113" s="29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613">
        <f>C103</f>
        <v>0</v>
      </c>
      <c r="G114" s="613"/>
      <c r="H114" s="613"/>
      <c r="I114" s="613"/>
      <c r="J114" s="613"/>
      <c r="K114" s="613"/>
      <c r="L114" s="613"/>
      <c r="M114" s="44"/>
      <c r="N114" s="44"/>
      <c r="O114" s="614" t="s">
        <v>95</v>
      </c>
      <c r="P114" s="615"/>
      <c r="Q114" s="615"/>
      <c r="R114" s="616"/>
      <c r="S114" s="49"/>
      <c r="T114" s="617">
        <v>44795</v>
      </c>
      <c r="U114" s="617"/>
      <c r="V114" s="617"/>
      <c r="W114" s="617"/>
      <c r="X114" s="41"/>
      <c r="Y114" s="35"/>
      <c r="Z114" s="597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613">
        <f>C101</f>
        <v>0</v>
      </c>
      <c r="G115" s="613"/>
      <c r="H115" s="613"/>
      <c r="I115" s="613"/>
      <c r="J115" s="613"/>
      <c r="K115" s="613"/>
      <c r="L115" s="613"/>
      <c r="M115" s="44"/>
      <c r="N115" s="44"/>
      <c r="O115" s="614" t="s">
        <v>95</v>
      </c>
      <c r="P115" s="615"/>
      <c r="Q115" s="615"/>
      <c r="R115" s="616"/>
      <c r="S115" s="49"/>
      <c r="T115" s="617">
        <v>44795</v>
      </c>
      <c r="U115" s="617"/>
      <c r="V115" s="617"/>
      <c r="W115" s="617"/>
      <c r="X115" s="41"/>
      <c r="Y115" s="35"/>
      <c r="Z115" s="59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602" t="s">
        <v>5</v>
      </c>
      <c r="G116" s="602"/>
      <c r="H116" s="602"/>
      <c r="I116" s="602"/>
      <c r="J116" s="602"/>
      <c r="K116" s="602"/>
      <c r="L116" s="602"/>
      <c r="M116" s="19"/>
      <c r="N116" s="19"/>
      <c r="O116" s="289" t="s">
        <v>97</v>
      </c>
      <c r="P116" s="289"/>
      <c r="Q116" s="289"/>
      <c r="R116" s="289"/>
      <c r="S116" s="19"/>
      <c r="T116" s="294" t="s">
        <v>6</v>
      </c>
      <c r="U116" s="294"/>
      <c r="V116" s="294"/>
      <c r="W116" s="29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92">
        <f>C105</f>
        <v>0</v>
      </c>
      <c r="G117" s="592"/>
      <c r="H117" s="592"/>
      <c r="I117" s="592"/>
      <c r="J117" s="592"/>
      <c r="K117" s="592"/>
      <c r="L117" s="592"/>
      <c r="M117" s="71"/>
      <c r="N117" s="71"/>
      <c r="O117" s="593" t="s">
        <v>96</v>
      </c>
      <c r="P117" s="593"/>
      <c r="Q117" s="593"/>
      <c r="R117" s="593"/>
      <c r="S117" s="83"/>
      <c r="T117" s="594">
        <v>44790</v>
      </c>
      <c r="U117" s="595"/>
      <c r="V117" s="595"/>
      <c r="W117" s="596"/>
      <c r="X117" s="41"/>
      <c r="Y117" s="35"/>
      <c r="Z117" s="597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98">
        <f>C99</f>
        <v>0</v>
      </c>
      <c r="G118" s="598"/>
      <c r="H118" s="598"/>
      <c r="I118" s="598"/>
      <c r="J118" s="598"/>
      <c r="K118" s="598"/>
      <c r="L118" s="598"/>
      <c r="M118" s="73"/>
      <c r="N118" s="44"/>
      <c r="O118" s="599" t="s">
        <v>96</v>
      </c>
      <c r="P118" s="599"/>
      <c r="Q118" s="599"/>
      <c r="R118" s="599"/>
      <c r="S118" s="76"/>
      <c r="T118" s="284">
        <v>44797</v>
      </c>
      <c r="U118" s="285"/>
      <c r="V118" s="285"/>
      <c r="W118" s="286"/>
      <c r="X118" s="41"/>
      <c r="Y118" s="35"/>
      <c r="Z118" s="597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646" t="s">
        <v>56</v>
      </c>
      <c r="E2" s="646"/>
      <c r="F2" s="646"/>
      <c r="G2" s="646"/>
      <c r="H2" s="646"/>
      <c r="I2" s="646"/>
    </row>
    <row r="3" spans="1:9" ht="15.75" thickBot="1" x14ac:dyDescent="0.3">
      <c r="A3" s="647" t="s">
        <v>39</v>
      </c>
      <c r="B3" s="647"/>
    </row>
    <row r="4" spans="1:9" ht="15.75" thickBot="1" x14ac:dyDescent="0.3">
      <c r="A4" s="11">
        <v>1</v>
      </c>
      <c r="B4" s="16" t="s">
        <v>40</v>
      </c>
      <c r="C4" t="s">
        <v>54</v>
      </c>
      <c r="D4" s="648" t="s">
        <v>10</v>
      </c>
      <c r="E4" s="649"/>
      <c r="G4" s="650" t="s">
        <v>11</v>
      </c>
      <c r="H4" s="65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opLeftCell="A10" zoomScale="87" zoomScaleNormal="62" zoomScaleSheetLayoutView="90" zoomScalePageLayoutView="55" workbookViewId="0">
      <selection activeCell="AA27" sqref="AA27:AE28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57"/>
      <c r="Q2" s="357"/>
      <c r="R2" s="357"/>
      <c r="S2" s="357"/>
    </row>
    <row r="3" spans="1:31" x14ac:dyDescent="0.3">
      <c r="P3" s="357"/>
      <c r="Q3" s="357"/>
      <c r="R3" s="357"/>
      <c r="S3" s="357"/>
    </row>
    <row r="4" spans="1:31" x14ac:dyDescent="0.3">
      <c r="P4" s="357"/>
      <c r="Q4" s="357"/>
      <c r="R4" s="357"/>
      <c r="S4" s="357"/>
    </row>
    <row r="8" spans="1:31" ht="15" customHeight="1" x14ac:dyDescent="0.3">
      <c r="A8" s="103" t="s">
        <v>218</v>
      </c>
      <c r="B8" s="4"/>
      <c r="V8" s="87" t="s">
        <v>219</v>
      </c>
      <c r="W8" s="87"/>
      <c r="X8" s="87"/>
      <c r="Y8" s="87"/>
      <c r="Z8" s="87"/>
      <c r="AA8" s="87"/>
    </row>
    <row r="9" spans="1:31" ht="21.75" customHeight="1" x14ac:dyDescent="0.3">
      <c r="A9" s="358" t="s">
        <v>129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15" t="s">
        <v>10</v>
      </c>
      <c r="B11" s="58"/>
      <c r="C11" s="329" t="s">
        <v>0</v>
      </c>
      <c r="D11" s="330"/>
      <c r="E11" s="329">
        <v>1</v>
      </c>
      <c r="F11" s="330"/>
      <c r="G11" s="329">
        <v>2</v>
      </c>
      <c r="H11" s="330"/>
      <c r="I11" s="329">
        <v>3</v>
      </c>
      <c r="J11" s="330"/>
      <c r="K11" s="331">
        <v>4</v>
      </c>
      <c r="L11" s="331"/>
      <c r="M11" s="331"/>
      <c r="N11" s="331"/>
      <c r="O11" s="317">
        <v>5</v>
      </c>
      <c r="P11" s="317"/>
      <c r="Q11" s="33"/>
      <c r="R11" s="317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16"/>
      <c r="B12" s="318">
        <v>1</v>
      </c>
      <c r="C12" s="320" t="str">
        <f>SORTEO!F7</f>
        <v xml:space="preserve">AGENCIA PUBLICA DE EMPLEO </v>
      </c>
      <c r="D12" s="321"/>
      <c r="E12" s="342"/>
      <c r="F12" s="343"/>
      <c r="G12" s="359">
        <v>0</v>
      </c>
      <c r="H12" s="146">
        <v>1</v>
      </c>
      <c r="I12" s="335">
        <v>3</v>
      </c>
      <c r="J12" s="145">
        <v>2</v>
      </c>
      <c r="K12" s="341">
        <v>3</v>
      </c>
      <c r="L12" s="145">
        <v>4</v>
      </c>
      <c r="M12" s="328"/>
      <c r="N12" s="17"/>
      <c r="O12" s="304"/>
      <c r="P12" s="86"/>
      <c r="Q12" s="86"/>
      <c r="R12" s="317"/>
      <c r="S12" s="295">
        <v>3</v>
      </c>
      <c r="T12" s="305">
        <v>2</v>
      </c>
      <c r="U12" s="305">
        <v>1</v>
      </c>
      <c r="V12" s="305">
        <v>0</v>
      </c>
      <c r="W12" s="295">
        <v>0</v>
      </c>
      <c r="X12" s="307">
        <f>H12+J12+L12+N12</f>
        <v>7</v>
      </c>
      <c r="Y12" s="307">
        <f>H13+J13+L13+N13</f>
        <v>8</v>
      </c>
      <c r="Z12" s="307">
        <f>+X12-Y12</f>
        <v>-1</v>
      </c>
      <c r="AA12" s="332">
        <f>G12+I12+K12+M12</f>
        <v>6</v>
      </c>
      <c r="AB12" s="348">
        <v>2</v>
      </c>
    </row>
    <row r="13" spans="1:31" ht="15" customHeight="1" x14ac:dyDescent="0.3">
      <c r="A13" s="316"/>
      <c r="B13" s="319"/>
      <c r="C13" s="322"/>
      <c r="D13" s="323"/>
      <c r="E13" s="344"/>
      <c r="F13" s="345"/>
      <c r="G13" s="360"/>
      <c r="H13" s="146">
        <v>5</v>
      </c>
      <c r="I13" s="336"/>
      <c r="J13" s="145">
        <v>1</v>
      </c>
      <c r="K13" s="341"/>
      <c r="L13" s="145">
        <v>2</v>
      </c>
      <c r="M13" s="328"/>
      <c r="N13" s="17"/>
      <c r="O13" s="304"/>
      <c r="P13" s="86"/>
      <c r="Q13" s="86"/>
      <c r="R13" s="317"/>
      <c r="S13" s="295"/>
      <c r="T13" s="306"/>
      <c r="U13" s="306"/>
      <c r="V13" s="306"/>
      <c r="W13" s="295"/>
      <c r="X13" s="295"/>
      <c r="Y13" s="295"/>
      <c r="Z13" s="295"/>
      <c r="AA13" s="332"/>
      <c r="AB13" s="348"/>
    </row>
    <row r="14" spans="1:31" ht="15" customHeight="1" x14ac:dyDescent="0.3">
      <c r="A14" s="316"/>
      <c r="B14" s="318">
        <v>2</v>
      </c>
      <c r="C14" s="320" t="str">
        <f>SORTEO!F8</f>
        <v>INDEPORTES</v>
      </c>
      <c r="D14" s="321"/>
      <c r="E14" s="333">
        <v>3</v>
      </c>
      <c r="F14" s="145">
        <v>5</v>
      </c>
      <c r="G14" s="337"/>
      <c r="H14" s="338"/>
      <c r="I14" s="335">
        <v>3</v>
      </c>
      <c r="J14" s="145">
        <v>3</v>
      </c>
      <c r="K14" s="341">
        <v>3</v>
      </c>
      <c r="L14" s="145">
        <v>3</v>
      </c>
      <c r="M14" s="328"/>
      <c r="N14" s="17"/>
      <c r="O14" s="304"/>
      <c r="P14" s="86"/>
      <c r="Q14" s="86"/>
      <c r="R14" s="317"/>
      <c r="S14" s="295">
        <v>3</v>
      </c>
      <c r="T14" s="305">
        <v>2</v>
      </c>
      <c r="U14" s="305">
        <v>0</v>
      </c>
      <c r="V14" s="305">
        <v>0</v>
      </c>
      <c r="W14" s="295">
        <v>1</v>
      </c>
      <c r="X14" s="307">
        <f>F14+J14+L14+N14</f>
        <v>11</v>
      </c>
      <c r="Y14" s="307">
        <f>F15+J15+L15+N15</f>
        <v>2</v>
      </c>
      <c r="Z14" s="307">
        <f>+X14-Y14</f>
        <v>9</v>
      </c>
      <c r="AA14" s="296">
        <f>E14+I14+K14+M14</f>
        <v>9</v>
      </c>
      <c r="AB14" s="348">
        <v>1</v>
      </c>
    </row>
    <row r="15" spans="1:31" ht="15" customHeight="1" x14ac:dyDescent="0.3">
      <c r="A15" s="316"/>
      <c r="B15" s="319"/>
      <c r="C15" s="322"/>
      <c r="D15" s="323"/>
      <c r="E15" s="334"/>
      <c r="F15" s="145">
        <v>1</v>
      </c>
      <c r="G15" s="339"/>
      <c r="H15" s="340"/>
      <c r="I15" s="336"/>
      <c r="J15" s="145">
        <v>1</v>
      </c>
      <c r="K15" s="341"/>
      <c r="L15" s="145">
        <v>0</v>
      </c>
      <c r="M15" s="328"/>
      <c r="N15" s="17"/>
      <c r="O15" s="304"/>
      <c r="P15" s="86"/>
      <c r="Q15" s="86"/>
      <c r="R15" s="317"/>
      <c r="S15" s="295"/>
      <c r="T15" s="306"/>
      <c r="U15" s="306"/>
      <c r="V15" s="306"/>
      <c r="W15" s="295"/>
      <c r="X15" s="295"/>
      <c r="Y15" s="295"/>
      <c r="Z15" s="295"/>
      <c r="AA15" s="297"/>
      <c r="AB15" s="348"/>
    </row>
    <row r="16" spans="1:31" ht="15" customHeight="1" x14ac:dyDescent="0.3">
      <c r="A16" s="316"/>
      <c r="B16" s="318">
        <v>3</v>
      </c>
      <c r="C16" s="320" t="str">
        <f>SORTEO!F9</f>
        <v>RIESGOS</v>
      </c>
      <c r="D16" s="321"/>
      <c r="E16" s="351">
        <v>0</v>
      </c>
      <c r="F16" s="150">
        <v>1</v>
      </c>
      <c r="G16" s="349">
        <v>0</v>
      </c>
      <c r="H16" s="150">
        <v>1</v>
      </c>
      <c r="I16" s="337"/>
      <c r="J16" s="338"/>
      <c r="K16" s="307">
        <v>3</v>
      </c>
      <c r="L16" s="150">
        <v>3</v>
      </c>
      <c r="M16" s="328"/>
      <c r="N16" s="17"/>
      <c r="O16" s="304"/>
      <c r="P16" s="86"/>
      <c r="Q16" s="86"/>
      <c r="R16" s="317"/>
      <c r="S16" s="295">
        <v>3</v>
      </c>
      <c r="T16" s="305">
        <v>0</v>
      </c>
      <c r="U16" s="305">
        <v>2</v>
      </c>
      <c r="V16" s="305">
        <v>0</v>
      </c>
      <c r="W16" s="295">
        <v>1</v>
      </c>
      <c r="X16" s="307">
        <f>F16+H16+L16+N16</f>
        <v>5</v>
      </c>
      <c r="Y16" s="307">
        <f>F17+H17+L17+N17</f>
        <v>5</v>
      </c>
      <c r="Z16" s="295">
        <f>+X16-Y16</f>
        <v>0</v>
      </c>
      <c r="AA16" s="296">
        <f>E16+G16+K16+M16</f>
        <v>3</v>
      </c>
      <c r="AB16" s="298">
        <v>3</v>
      </c>
    </row>
    <row r="17" spans="1:31" ht="15" customHeight="1" x14ac:dyDescent="0.3">
      <c r="A17" s="316"/>
      <c r="B17" s="319"/>
      <c r="C17" s="322"/>
      <c r="D17" s="323"/>
      <c r="E17" s="352"/>
      <c r="F17" s="150">
        <v>2</v>
      </c>
      <c r="G17" s="350"/>
      <c r="H17" s="150">
        <v>3</v>
      </c>
      <c r="I17" s="339"/>
      <c r="J17" s="340"/>
      <c r="K17" s="307"/>
      <c r="L17" s="150">
        <v>0</v>
      </c>
      <c r="M17" s="328"/>
      <c r="N17" s="17"/>
      <c r="O17" s="304"/>
      <c r="P17" s="86"/>
      <c r="Q17" s="86"/>
      <c r="R17" s="317"/>
      <c r="S17" s="295"/>
      <c r="T17" s="306"/>
      <c r="U17" s="306"/>
      <c r="V17" s="306"/>
      <c r="W17" s="295"/>
      <c r="X17" s="295"/>
      <c r="Y17" s="295"/>
      <c r="Z17" s="295"/>
      <c r="AA17" s="297"/>
      <c r="AB17" s="298"/>
    </row>
    <row r="18" spans="1:31" ht="15" customHeight="1" x14ac:dyDescent="0.3">
      <c r="A18" s="316"/>
      <c r="B18" s="318">
        <v>4</v>
      </c>
      <c r="C18" s="320" t="str">
        <f>SORTEO!F10</f>
        <v>TRANSPORTE Y MOVILIDAD</v>
      </c>
      <c r="D18" s="321"/>
      <c r="E18" s="351">
        <v>0</v>
      </c>
      <c r="F18" s="150">
        <v>2</v>
      </c>
      <c r="G18" s="349">
        <v>0</v>
      </c>
      <c r="H18" s="150">
        <v>0</v>
      </c>
      <c r="I18" s="349">
        <v>0</v>
      </c>
      <c r="J18" s="150">
        <v>0</v>
      </c>
      <c r="K18" s="303"/>
      <c r="L18" s="303"/>
      <c r="M18" s="328"/>
      <c r="N18" s="17"/>
      <c r="O18" s="304"/>
      <c r="P18" s="86"/>
      <c r="Q18" s="86"/>
      <c r="R18" s="317"/>
      <c r="S18" s="295">
        <v>3</v>
      </c>
      <c r="T18" s="305">
        <v>0</v>
      </c>
      <c r="U18" s="305">
        <v>3</v>
      </c>
      <c r="V18" s="305">
        <v>0</v>
      </c>
      <c r="W18" s="295">
        <v>0</v>
      </c>
      <c r="X18" s="307">
        <f>F18+H18+J18+N18</f>
        <v>2</v>
      </c>
      <c r="Y18" s="307">
        <f>F19+H19+J19+N19</f>
        <v>10</v>
      </c>
      <c r="Z18" s="295">
        <f>+X18-Y18</f>
        <v>-8</v>
      </c>
      <c r="AA18" s="296">
        <f>E18+G18+I18+M18</f>
        <v>0</v>
      </c>
      <c r="AB18" s="298">
        <v>4</v>
      </c>
    </row>
    <row r="19" spans="1:31" ht="15" customHeight="1" x14ac:dyDescent="0.3">
      <c r="A19" s="316"/>
      <c r="B19" s="319"/>
      <c r="C19" s="322"/>
      <c r="D19" s="323"/>
      <c r="E19" s="352"/>
      <c r="F19" s="150">
        <v>4</v>
      </c>
      <c r="G19" s="350"/>
      <c r="H19" s="150">
        <v>3</v>
      </c>
      <c r="I19" s="350"/>
      <c r="J19" s="150">
        <v>3</v>
      </c>
      <c r="K19" s="303"/>
      <c r="L19" s="303"/>
      <c r="M19" s="328"/>
      <c r="N19" s="17"/>
      <c r="O19" s="304"/>
      <c r="P19" s="86"/>
      <c r="Q19" s="86"/>
      <c r="R19" s="317"/>
      <c r="S19" s="295"/>
      <c r="T19" s="306"/>
      <c r="U19" s="306"/>
      <c r="V19" s="306"/>
      <c r="W19" s="295"/>
      <c r="X19" s="295"/>
      <c r="Y19" s="295"/>
      <c r="Z19" s="295"/>
      <c r="AA19" s="297"/>
      <c r="AB19" s="298"/>
    </row>
    <row r="20" spans="1:31" ht="16.5" customHeight="1" x14ac:dyDescent="0.3"/>
    <row r="21" spans="1:31" ht="15" customHeight="1" x14ac:dyDescent="0.3">
      <c r="A21" s="299" t="s">
        <v>99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10"/>
      <c r="AC21" s="10"/>
      <c r="AD21" s="39"/>
      <c r="AE21" s="10"/>
    </row>
    <row r="22" spans="1:31" ht="13.5" customHeight="1" x14ac:dyDescent="0.3">
      <c r="A22" s="105"/>
      <c r="B22" s="5"/>
      <c r="AB22" s="300" t="s">
        <v>2</v>
      </c>
      <c r="AC22" s="300"/>
      <c r="AD22" s="300"/>
      <c r="AE22" s="300"/>
    </row>
    <row r="23" spans="1:31" ht="15" customHeight="1" x14ac:dyDescent="0.3">
      <c r="A23" s="106" t="s">
        <v>3</v>
      </c>
      <c r="B23" s="19"/>
      <c r="C23" s="19" t="s">
        <v>4</v>
      </c>
      <c r="D23" s="278"/>
      <c r="E23" s="279"/>
      <c r="F23" s="278" t="s">
        <v>5</v>
      </c>
      <c r="G23" s="314"/>
      <c r="H23" s="314"/>
      <c r="I23" s="314"/>
      <c r="J23" s="314"/>
      <c r="K23" s="314"/>
      <c r="L23" s="314"/>
      <c r="M23" s="314"/>
      <c r="N23" s="314"/>
      <c r="O23" s="314"/>
      <c r="P23" s="279"/>
      <c r="Q23" s="84"/>
      <c r="R23" s="289" t="s">
        <v>35</v>
      </c>
      <c r="S23" s="289"/>
      <c r="T23" s="289"/>
      <c r="U23" s="289"/>
      <c r="V23" s="19"/>
      <c r="W23" s="289" t="s">
        <v>6</v>
      </c>
      <c r="X23" s="289"/>
      <c r="Y23" s="289"/>
      <c r="Z23" s="289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55" t="s">
        <v>9</v>
      </c>
      <c r="E24" s="356"/>
      <c r="F24" s="276" t="str">
        <f>C18</f>
        <v>TRANSPORTE Y MOVILIDAD</v>
      </c>
      <c r="G24" s="280"/>
      <c r="H24" s="280"/>
      <c r="I24" s="280"/>
      <c r="J24" s="280"/>
      <c r="K24" s="280"/>
      <c r="L24" s="280"/>
      <c r="M24" s="280"/>
      <c r="N24" s="280"/>
      <c r="O24" s="280"/>
      <c r="P24" s="277"/>
      <c r="Q24" s="91"/>
      <c r="R24" s="281" t="s">
        <v>137</v>
      </c>
      <c r="S24" s="282"/>
      <c r="T24" s="282"/>
      <c r="U24" s="283"/>
      <c r="V24" s="48"/>
      <c r="W24" s="311">
        <v>45152</v>
      </c>
      <c r="X24" s="312"/>
      <c r="Y24" s="312"/>
      <c r="Z24" s="313"/>
      <c r="AA24" s="287">
        <v>4</v>
      </c>
      <c r="AB24" s="288"/>
      <c r="AC24" s="289" t="s">
        <v>9</v>
      </c>
      <c r="AD24" s="287">
        <v>2</v>
      </c>
      <c r="AE24" s="288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55" t="s">
        <v>101</v>
      </c>
      <c r="E25" s="356"/>
      <c r="F25" s="276" t="str">
        <f>C16</f>
        <v>RIESGOS</v>
      </c>
      <c r="G25" s="280"/>
      <c r="H25" s="280"/>
      <c r="I25" s="280"/>
      <c r="J25" s="280"/>
      <c r="K25" s="280"/>
      <c r="L25" s="280"/>
      <c r="M25" s="280"/>
      <c r="N25" s="280"/>
      <c r="O25" s="280"/>
      <c r="P25" s="277"/>
      <c r="Q25" s="91"/>
      <c r="R25" s="281" t="s">
        <v>137</v>
      </c>
      <c r="S25" s="282"/>
      <c r="T25" s="282"/>
      <c r="U25" s="283"/>
      <c r="V25" s="89"/>
      <c r="W25" s="311">
        <v>45152</v>
      </c>
      <c r="X25" s="312"/>
      <c r="Y25" s="312"/>
      <c r="Z25" s="313"/>
      <c r="AA25" s="287">
        <v>3</v>
      </c>
      <c r="AB25" s="288"/>
      <c r="AC25" s="289"/>
      <c r="AD25" s="287">
        <v>1</v>
      </c>
      <c r="AE25" s="288"/>
    </row>
    <row r="26" spans="1:31" ht="15" customHeight="1" x14ac:dyDescent="0.3">
      <c r="A26" s="106" t="s">
        <v>3</v>
      </c>
      <c r="B26" s="19"/>
      <c r="C26" s="56" t="s">
        <v>4</v>
      </c>
      <c r="D26" s="274"/>
      <c r="E26" s="275"/>
      <c r="F26" s="274" t="s">
        <v>5</v>
      </c>
      <c r="G26" s="293"/>
      <c r="H26" s="293"/>
      <c r="I26" s="293"/>
      <c r="J26" s="293"/>
      <c r="K26" s="293"/>
      <c r="L26" s="293"/>
      <c r="M26" s="293"/>
      <c r="N26" s="293"/>
      <c r="O26" s="293"/>
      <c r="P26" s="275"/>
      <c r="Q26" s="85"/>
      <c r="R26" s="289" t="s">
        <v>35</v>
      </c>
      <c r="S26" s="289"/>
      <c r="T26" s="289"/>
      <c r="U26" s="289"/>
      <c r="V26" s="19"/>
      <c r="W26" s="294" t="s">
        <v>6</v>
      </c>
      <c r="X26" s="294"/>
      <c r="Y26" s="294"/>
      <c r="Z26" s="294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76" t="s">
        <v>9</v>
      </c>
      <c r="E27" s="277"/>
      <c r="F27" s="276" t="str">
        <f>C16</f>
        <v>RIESGOS</v>
      </c>
      <c r="G27" s="280"/>
      <c r="H27" s="280"/>
      <c r="I27" s="280"/>
      <c r="J27" s="280"/>
      <c r="K27" s="280"/>
      <c r="L27" s="280"/>
      <c r="M27" s="280"/>
      <c r="N27" s="280"/>
      <c r="O27" s="280"/>
      <c r="P27" s="277"/>
      <c r="Q27" s="91"/>
      <c r="R27" s="281" t="s">
        <v>138</v>
      </c>
      <c r="S27" s="282"/>
      <c r="T27" s="282"/>
      <c r="U27" s="283"/>
      <c r="V27" s="48"/>
      <c r="W27" s="284">
        <v>45173</v>
      </c>
      <c r="X27" s="285"/>
      <c r="Y27" s="285"/>
      <c r="Z27" s="286"/>
      <c r="AA27" s="287" t="s">
        <v>198</v>
      </c>
      <c r="AB27" s="288"/>
      <c r="AC27" s="301" t="s">
        <v>9</v>
      </c>
      <c r="AD27" s="287">
        <v>3</v>
      </c>
      <c r="AE27" s="288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76" t="s">
        <v>9</v>
      </c>
      <c r="E28" s="277"/>
      <c r="F28" s="276" t="str">
        <f>C14</f>
        <v>INDEPORTES</v>
      </c>
      <c r="G28" s="280"/>
      <c r="H28" s="280"/>
      <c r="I28" s="280"/>
      <c r="J28" s="280"/>
      <c r="K28" s="280"/>
      <c r="L28" s="280"/>
      <c r="M28" s="280"/>
      <c r="N28" s="280"/>
      <c r="O28" s="280"/>
      <c r="P28" s="277"/>
      <c r="Q28" s="91"/>
      <c r="R28" s="281" t="s">
        <v>138</v>
      </c>
      <c r="S28" s="282"/>
      <c r="T28" s="282"/>
      <c r="U28" s="283"/>
      <c r="V28" s="48"/>
      <c r="W28" s="284">
        <v>45160</v>
      </c>
      <c r="X28" s="285"/>
      <c r="Y28" s="285"/>
      <c r="Z28" s="286"/>
      <c r="AA28" s="287">
        <v>1</v>
      </c>
      <c r="AB28" s="288"/>
      <c r="AC28" s="302"/>
      <c r="AD28" s="287">
        <v>5</v>
      </c>
      <c r="AE28" s="288"/>
    </row>
    <row r="29" spans="1:31" ht="15" customHeight="1" x14ac:dyDescent="0.3">
      <c r="A29" s="106" t="s">
        <v>3</v>
      </c>
      <c r="B29" s="19"/>
      <c r="C29" s="56" t="s">
        <v>4</v>
      </c>
      <c r="D29" s="274"/>
      <c r="E29" s="275"/>
      <c r="F29" s="274" t="s">
        <v>5</v>
      </c>
      <c r="G29" s="293"/>
      <c r="H29" s="293"/>
      <c r="I29" s="293"/>
      <c r="J29" s="293"/>
      <c r="K29" s="293"/>
      <c r="L29" s="293"/>
      <c r="M29" s="293"/>
      <c r="N29" s="293"/>
      <c r="O29" s="293"/>
      <c r="P29" s="275"/>
      <c r="Q29" s="85"/>
      <c r="R29" s="289" t="s">
        <v>35</v>
      </c>
      <c r="S29" s="289"/>
      <c r="T29" s="289"/>
      <c r="U29" s="289"/>
      <c r="V29" s="19"/>
      <c r="W29" s="294" t="s">
        <v>6</v>
      </c>
      <c r="X29" s="294"/>
      <c r="Y29" s="294"/>
      <c r="Z29" s="294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76" t="s">
        <v>9</v>
      </c>
      <c r="E30" s="277"/>
      <c r="F30" s="276" t="str">
        <f>C18</f>
        <v>TRANSPORTE Y MOVILIDAD</v>
      </c>
      <c r="G30" s="280"/>
      <c r="H30" s="280"/>
      <c r="I30" s="280"/>
      <c r="J30" s="280"/>
      <c r="K30" s="280"/>
      <c r="L30" s="280"/>
      <c r="M30" s="280"/>
      <c r="N30" s="280"/>
      <c r="O30" s="280"/>
      <c r="P30" s="277"/>
      <c r="Q30" s="91"/>
      <c r="R30" s="281" t="s">
        <v>134</v>
      </c>
      <c r="S30" s="282"/>
      <c r="T30" s="282"/>
      <c r="U30" s="283"/>
      <c r="V30" s="48"/>
      <c r="W30" s="284">
        <v>45166</v>
      </c>
      <c r="X30" s="285"/>
      <c r="Y30" s="285"/>
      <c r="Z30" s="286"/>
      <c r="AA30" s="287">
        <v>3</v>
      </c>
      <c r="AB30" s="288"/>
      <c r="AC30" s="289" t="s">
        <v>9</v>
      </c>
      <c r="AD30" s="287" t="s">
        <v>189</v>
      </c>
      <c r="AE30" s="288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76" t="s">
        <v>9</v>
      </c>
      <c r="E31" s="277"/>
      <c r="F31" s="276" t="str">
        <f>C12</f>
        <v xml:space="preserve">AGENCIA PUBLICA DE EMPLEO 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77"/>
      <c r="Q31" s="92"/>
      <c r="R31" s="290" t="s">
        <v>134</v>
      </c>
      <c r="S31" s="291"/>
      <c r="T31" s="291"/>
      <c r="U31" s="292"/>
      <c r="V31" s="50"/>
      <c r="W31" s="284">
        <v>45166</v>
      </c>
      <c r="X31" s="285"/>
      <c r="Y31" s="285"/>
      <c r="Z31" s="286"/>
      <c r="AA31" s="287">
        <v>1</v>
      </c>
      <c r="AB31" s="288"/>
      <c r="AC31" s="289"/>
      <c r="AD31" s="287">
        <v>2</v>
      </c>
      <c r="AE31" s="288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15" t="s">
        <v>11</v>
      </c>
      <c r="B33" s="58"/>
      <c r="C33" s="329" t="s">
        <v>0</v>
      </c>
      <c r="D33" s="330"/>
      <c r="E33" s="329">
        <v>1</v>
      </c>
      <c r="F33" s="330"/>
      <c r="G33" s="329">
        <v>2</v>
      </c>
      <c r="H33" s="330"/>
      <c r="I33" s="329">
        <v>3</v>
      </c>
      <c r="J33" s="330"/>
      <c r="K33" s="331">
        <v>4</v>
      </c>
      <c r="L33" s="331"/>
      <c r="M33" s="331">
        <v>5</v>
      </c>
      <c r="N33" s="331"/>
      <c r="O33" s="317">
        <v>5</v>
      </c>
      <c r="P33" s="317"/>
      <c r="Q33" s="33"/>
      <c r="R33" s="317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16"/>
      <c r="B34" s="318">
        <v>1</v>
      </c>
      <c r="C34" s="320" t="str">
        <f>SORTEO!I7</f>
        <v>CORPORACION SOCIAL</v>
      </c>
      <c r="D34" s="321"/>
      <c r="E34" s="342"/>
      <c r="F34" s="343"/>
      <c r="G34" s="353">
        <v>0</v>
      </c>
      <c r="H34" s="208">
        <v>1</v>
      </c>
      <c r="I34" s="349">
        <v>0</v>
      </c>
      <c r="J34" s="150">
        <v>0</v>
      </c>
      <c r="K34" s="307">
        <v>0</v>
      </c>
      <c r="L34" s="150">
        <v>1</v>
      </c>
      <c r="M34" s="328"/>
      <c r="N34" s="17"/>
      <c r="O34" s="304"/>
      <c r="P34" s="86"/>
      <c r="Q34" s="86"/>
      <c r="R34" s="317"/>
      <c r="S34" s="295">
        <v>3</v>
      </c>
      <c r="T34" s="305">
        <v>0</v>
      </c>
      <c r="U34" s="305">
        <v>3</v>
      </c>
      <c r="V34" s="305">
        <v>0</v>
      </c>
      <c r="W34" s="295">
        <v>0</v>
      </c>
      <c r="X34" s="307">
        <v>2</v>
      </c>
      <c r="Y34" s="307">
        <v>13</v>
      </c>
      <c r="Z34" s="307">
        <f>+X34-Y34</f>
        <v>-11</v>
      </c>
      <c r="AA34" s="332">
        <f>G34+I34+K34+M34</f>
        <v>0</v>
      </c>
      <c r="AB34" s="298">
        <v>4</v>
      </c>
    </row>
    <row r="35" spans="1:31" ht="15" customHeight="1" x14ac:dyDescent="0.3">
      <c r="A35" s="316"/>
      <c r="B35" s="319"/>
      <c r="C35" s="322"/>
      <c r="D35" s="323"/>
      <c r="E35" s="344"/>
      <c r="F35" s="345"/>
      <c r="G35" s="354"/>
      <c r="H35" s="208">
        <v>3</v>
      </c>
      <c r="I35" s="350"/>
      <c r="J35" s="150">
        <v>5</v>
      </c>
      <c r="K35" s="307"/>
      <c r="L35" s="150">
        <v>5</v>
      </c>
      <c r="M35" s="328"/>
      <c r="N35" s="17"/>
      <c r="O35" s="304"/>
      <c r="P35" s="86"/>
      <c r="Q35" s="86"/>
      <c r="R35" s="317"/>
      <c r="S35" s="295"/>
      <c r="T35" s="306"/>
      <c r="U35" s="306"/>
      <c r="V35" s="306"/>
      <c r="W35" s="295"/>
      <c r="X35" s="350"/>
      <c r="Y35" s="295"/>
      <c r="Z35" s="295"/>
      <c r="AA35" s="332"/>
      <c r="AB35" s="298"/>
    </row>
    <row r="36" spans="1:31" ht="15" customHeight="1" x14ac:dyDescent="0.3">
      <c r="A36" s="316"/>
      <c r="B36" s="318">
        <v>2</v>
      </c>
      <c r="C36" s="320" t="str">
        <f>SORTEO!I8</f>
        <v>General</v>
      </c>
      <c r="D36" s="321"/>
      <c r="E36" s="351">
        <v>3</v>
      </c>
      <c r="F36" s="150">
        <v>3</v>
      </c>
      <c r="G36" s="337"/>
      <c r="H36" s="338"/>
      <c r="I36" s="349">
        <v>0</v>
      </c>
      <c r="J36" s="150">
        <v>1</v>
      </c>
      <c r="K36" s="307">
        <v>0</v>
      </c>
      <c r="L36" s="150">
        <v>0</v>
      </c>
      <c r="M36" s="328"/>
      <c r="N36" s="17"/>
      <c r="O36" s="304"/>
      <c r="P36" s="86"/>
      <c r="Q36" s="86"/>
      <c r="R36" s="317"/>
      <c r="S36" s="295">
        <v>3</v>
      </c>
      <c r="T36" s="305">
        <v>1</v>
      </c>
      <c r="U36" s="305">
        <v>2</v>
      </c>
      <c r="V36" s="305">
        <v>0</v>
      </c>
      <c r="W36" s="295">
        <v>0</v>
      </c>
      <c r="X36" s="307">
        <f>F36+J36+L36+N36</f>
        <v>4</v>
      </c>
      <c r="Y36" s="307">
        <f>F37+J37+L37+N37</f>
        <v>8</v>
      </c>
      <c r="Z36" s="307">
        <f>+X36-Y36</f>
        <v>-4</v>
      </c>
      <c r="AA36" s="296">
        <f>E36+I36+K36+M36</f>
        <v>3</v>
      </c>
      <c r="AB36" s="298">
        <v>3</v>
      </c>
    </row>
    <row r="37" spans="1:31" ht="15" customHeight="1" x14ac:dyDescent="0.3">
      <c r="A37" s="316"/>
      <c r="B37" s="319"/>
      <c r="C37" s="322"/>
      <c r="D37" s="323"/>
      <c r="E37" s="352"/>
      <c r="F37" s="150">
        <v>1</v>
      </c>
      <c r="G37" s="339"/>
      <c r="H37" s="340"/>
      <c r="I37" s="350"/>
      <c r="J37" s="150">
        <v>2</v>
      </c>
      <c r="K37" s="307"/>
      <c r="L37" s="150">
        <v>5</v>
      </c>
      <c r="M37" s="328"/>
      <c r="N37" s="17"/>
      <c r="O37" s="304"/>
      <c r="P37" s="86"/>
      <c r="Q37" s="86"/>
      <c r="R37" s="317"/>
      <c r="S37" s="295"/>
      <c r="T37" s="306"/>
      <c r="U37" s="306"/>
      <c r="V37" s="306"/>
      <c r="W37" s="295"/>
      <c r="X37" s="295"/>
      <c r="Y37" s="295"/>
      <c r="Z37" s="295"/>
      <c r="AA37" s="297"/>
      <c r="AB37" s="298"/>
    </row>
    <row r="38" spans="1:31" ht="15" customHeight="1" x14ac:dyDescent="0.3">
      <c r="A38" s="316"/>
      <c r="B38" s="318">
        <v>3</v>
      </c>
      <c r="C38" s="320" t="str">
        <f>SORTEO!I9</f>
        <v>FONDECUN</v>
      </c>
      <c r="D38" s="321"/>
      <c r="E38" s="333">
        <v>3</v>
      </c>
      <c r="F38" s="145">
        <v>5</v>
      </c>
      <c r="G38" s="335">
        <v>3</v>
      </c>
      <c r="H38" s="145">
        <v>2</v>
      </c>
      <c r="I38" s="337"/>
      <c r="J38" s="338"/>
      <c r="K38" s="341">
        <v>1</v>
      </c>
      <c r="L38" s="145">
        <v>1</v>
      </c>
      <c r="M38" s="328"/>
      <c r="N38" s="17"/>
      <c r="O38" s="304"/>
      <c r="P38" s="86"/>
      <c r="Q38" s="86"/>
      <c r="R38" s="317"/>
      <c r="S38" s="295">
        <v>3</v>
      </c>
      <c r="T38" s="305">
        <v>2</v>
      </c>
      <c r="U38" s="305">
        <v>0</v>
      </c>
      <c r="V38" s="305">
        <v>1</v>
      </c>
      <c r="W38" s="295">
        <v>0</v>
      </c>
      <c r="X38" s="307">
        <f>F38+H38+L38+N38</f>
        <v>8</v>
      </c>
      <c r="Y38" s="307">
        <f>F39+H39+L39+N39</f>
        <v>2</v>
      </c>
      <c r="Z38" s="295">
        <f>+X38-Y38</f>
        <v>6</v>
      </c>
      <c r="AA38" s="296">
        <f>E38+G38+K38+M38</f>
        <v>7</v>
      </c>
      <c r="AB38" s="348">
        <v>2</v>
      </c>
    </row>
    <row r="39" spans="1:31" ht="15" customHeight="1" x14ac:dyDescent="0.3">
      <c r="A39" s="316"/>
      <c r="B39" s="319"/>
      <c r="C39" s="322"/>
      <c r="D39" s="323"/>
      <c r="E39" s="334"/>
      <c r="F39" s="145">
        <v>0</v>
      </c>
      <c r="G39" s="336"/>
      <c r="H39" s="145">
        <v>1</v>
      </c>
      <c r="I39" s="339"/>
      <c r="J39" s="340"/>
      <c r="K39" s="341"/>
      <c r="L39" s="145">
        <v>1</v>
      </c>
      <c r="M39" s="328"/>
      <c r="N39" s="17"/>
      <c r="O39" s="304"/>
      <c r="P39" s="86"/>
      <c r="Q39" s="86"/>
      <c r="R39" s="317"/>
      <c r="S39" s="295"/>
      <c r="T39" s="306"/>
      <c r="U39" s="306"/>
      <c r="V39" s="306"/>
      <c r="W39" s="295"/>
      <c r="X39" s="295"/>
      <c r="Y39" s="295"/>
      <c r="Z39" s="295"/>
      <c r="AA39" s="297"/>
      <c r="AB39" s="348"/>
    </row>
    <row r="40" spans="1:31" ht="15" customHeight="1" x14ac:dyDescent="0.3">
      <c r="A40" s="316"/>
      <c r="B40" s="318">
        <v>4</v>
      </c>
      <c r="C40" s="320" t="str">
        <f>SORTEO!I10</f>
        <v>IDECUT</v>
      </c>
      <c r="D40" s="321"/>
      <c r="E40" s="333">
        <v>3</v>
      </c>
      <c r="F40" s="145">
        <v>5</v>
      </c>
      <c r="G40" s="335">
        <v>3</v>
      </c>
      <c r="H40" s="145">
        <v>5</v>
      </c>
      <c r="I40" s="335">
        <v>1</v>
      </c>
      <c r="J40" s="145">
        <v>1</v>
      </c>
      <c r="K40" s="303"/>
      <c r="L40" s="303"/>
      <c r="M40" s="328"/>
      <c r="N40" s="17"/>
      <c r="O40" s="304"/>
      <c r="P40" s="86"/>
      <c r="Q40" s="86"/>
      <c r="R40" s="317"/>
      <c r="S40" s="295">
        <v>3</v>
      </c>
      <c r="T40" s="305">
        <v>2</v>
      </c>
      <c r="U40" s="305">
        <v>0</v>
      </c>
      <c r="V40" s="305">
        <v>1</v>
      </c>
      <c r="W40" s="295">
        <v>0</v>
      </c>
      <c r="X40" s="307">
        <f>F40+H40+J40+N40</f>
        <v>11</v>
      </c>
      <c r="Y40" s="307">
        <f>F41+H41+J41+N41</f>
        <v>2</v>
      </c>
      <c r="Z40" s="295">
        <f>+X40-Y40</f>
        <v>9</v>
      </c>
      <c r="AA40" s="296">
        <f>E40+G40+I40+M40</f>
        <v>7</v>
      </c>
      <c r="AB40" s="348">
        <v>1</v>
      </c>
    </row>
    <row r="41" spans="1:31" ht="15" customHeight="1" x14ac:dyDescent="0.3">
      <c r="A41" s="316"/>
      <c r="B41" s="319"/>
      <c r="C41" s="322"/>
      <c r="D41" s="323"/>
      <c r="E41" s="334"/>
      <c r="F41" s="145">
        <v>1</v>
      </c>
      <c r="G41" s="336"/>
      <c r="H41" s="145">
        <v>0</v>
      </c>
      <c r="I41" s="336"/>
      <c r="J41" s="145">
        <v>1</v>
      </c>
      <c r="K41" s="303"/>
      <c r="L41" s="303"/>
      <c r="M41" s="328"/>
      <c r="N41" s="17"/>
      <c r="O41" s="304"/>
      <c r="P41" s="86"/>
      <c r="Q41" s="86"/>
      <c r="R41" s="317"/>
      <c r="S41" s="295"/>
      <c r="T41" s="306"/>
      <c r="U41" s="306"/>
      <c r="V41" s="306"/>
      <c r="W41" s="295"/>
      <c r="X41" s="295"/>
      <c r="Y41" s="295"/>
      <c r="Z41" s="295"/>
      <c r="AA41" s="297"/>
      <c r="AB41" s="348"/>
    </row>
    <row r="42" spans="1:31" ht="16.5" customHeight="1" x14ac:dyDescent="0.3"/>
    <row r="43" spans="1:31" ht="15" customHeight="1" x14ac:dyDescent="0.3">
      <c r="A43" s="299" t="s">
        <v>100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10"/>
      <c r="AC43" s="10"/>
      <c r="AD43" s="39"/>
      <c r="AE43" s="10"/>
    </row>
    <row r="44" spans="1:31" ht="13.5" customHeight="1" x14ac:dyDescent="0.3">
      <c r="A44" s="105"/>
      <c r="B44" s="5"/>
      <c r="AB44" s="300" t="s">
        <v>2</v>
      </c>
      <c r="AC44" s="300"/>
      <c r="AD44" s="300"/>
      <c r="AE44" s="300"/>
    </row>
    <row r="45" spans="1:31" ht="15" customHeight="1" x14ac:dyDescent="0.3">
      <c r="A45" s="106" t="s">
        <v>3</v>
      </c>
      <c r="B45" s="19"/>
      <c r="C45" s="19" t="s">
        <v>4</v>
      </c>
      <c r="D45" s="278"/>
      <c r="E45" s="279"/>
      <c r="F45" s="278" t="s">
        <v>5</v>
      </c>
      <c r="G45" s="314"/>
      <c r="H45" s="314"/>
      <c r="I45" s="314"/>
      <c r="J45" s="314"/>
      <c r="K45" s="314"/>
      <c r="L45" s="314"/>
      <c r="M45" s="314"/>
      <c r="N45" s="314"/>
      <c r="O45" s="314"/>
      <c r="P45" s="279"/>
      <c r="Q45" s="84"/>
      <c r="R45" s="289" t="s">
        <v>35</v>
      </c>
      <c r="S45" s="289"/>
      <c r="T45" s="289"/>
      <c r="U45" s="289"/>
      <c r="V45" s="19"/>
      <c r="W45" s="289" t="s">
        <v>6</v>
      </c>
      <c r="X45" s="289"/>
      <c r="Y45" s="289"/>
      <c r="Z45" s="289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76"/>
      <c r="E46" s="277"/>
      <c r="F46" s="276" t="str">
        <f>C40</f>
        <v>IDECUT</v>
      </c>
      <c r="G46" s="280"/>
      <c r="H46" s="280"/>
      <c r="I46" s="280"/>
      <c r="J46" s="280"/>
      <c r="K46" s="280"/>
      <c r="L46" s="280"/>
      <c r="M46" s="280"/>
      <c r="N46" s="280"/>
      <c r="O46" s="280"/>
      <c r="P46" s="277"/>
      <c r="Q46" s="91"/>
      <c r="R46" s="281" t="s">
        <v>134</v>
      </c>
      <c r="S46" s="282"/>
      <c r="T46" s="282"/>
      <c r="U46" s="283"/>
      <c r="V46" s="48"/>
      <c r="W46" s="311">
        <v>45153</v>
      </c>
      <c r="X46" s="312"/>
      <c r="Y46" s="312"/>
      <c r="Z46" s="313"/>
      <c r="AA46" s="287">
        <v>1</v>
      </c>
      <c r="AB46" s="288"/>
      <c r="AC46" s="289" t="s">
        <v>9</v>
      </c>
      <c r="AD46" s="287">
        <v>5</v>
      </c>
      <c r="AE46" s="288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76"/>
      <c r="E47" s="277"/>
      <c r="F47" s="276" t="str">
        <f>C38</f>
        <v>FONDECUN</v>
      </c>
      <c r="G47" s="280"/>
      <c r="H47" s="280"/>
      <c r="I47" s="280"/>
      <c r="J47" s="280"/>
      <c r="K47" s="280"/>
      <c r="L47" s="280"/>
      <c r="M47" s="280"/>
      <c r="N47" s="280"/>
      <c r="O47" s="280"/>
      <c r="P47" s="277"/>
      <c r="Q47" s="91"/>
      <c r="R47" s="281" t="s">
        <v>134</v>
      </c>
      <c r="S47" s="282"/>
      <c r="T47" s="282"/>
      <c r="U47" s="283"/>
      <c r="V47" s="89"/>
      <c r="W47" s="311">
        <v>45153</v>
      </c>
      <c r="X47" s="312"/>
      <c r="Y47" s="312"/>
      <c r="Z47" s="313"/>
      <c r="AA47" s="287">
        <v>1</v>
      </c>
      <c r="AB47" s="288"/>
      <c r="AC47" s="289"/>
      <c r="AD47" s="287">
        <v>2</v>
      </c>
      <c r="AE47" s="288"/>
    </row>
    <row r="48" spans="1:31" ht="15" customHeight="1" x14ac:dyDescent="0.3">
      <c r="A48" s="106" t="s">
        <v>3</v>
      </c>
      <c r="B48" s="19"/>
      <c r="C48" s="56" t="s">
        <v>4</v>
      </c>
      <c r="D48" s="274"/>
      <c r="E48" s="275"/>
      <c r="F48" s="274" t="s">
        <v>5</v>
      </c>
      <c r="G48" s="293"/>
      <c r="H48" s="293"/>
      <c r="I48" s="293"/>
      <c r="J48" s="293"/>
      <c r="K48" s="293"/>
      <c r="L48" s="293"/>
      <c r="M48" s="293"/>
      <c r="N48" s="293"/>
      <c r="O48" s="293"/>
      <c r="P48" s="275"/>
      <c r="Q48" s="85"/>
      <c r="R48" s="289" t="s">
        <v>35</v>
      </c>
      <c r="S48" s="289"/>
      <c r="T48" s="289"/>
      <c r="U48" s="289"/>
      <c r="V48" s="19"/>
      <c r="W48" s="294" t="s">
        <v>6</v>
      </c>
      <c r="X48" s="294"/>
      <c r="Y48" s="294"/>
      <c r="Z48" s="294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76"/>
      <c r="E49" s="277"/>
      <c r="F49" s="276" t="str">
        <f>C38</f>
        <v>FONDECUN</v>
      </c>
      <c r="G49" s="280"/>
      <c r="H49" s="280"/>
      <c r="I49" s="280"/>
      <c r="J49" s="280"/>
      <c r="K49" s="280"/>
      <c r="L49" s="280"/>
      <c r="M49" s="280"/>
      <c r="N49" s="280"/>
      <c r="O49" s="280"/>
      <c r="P49" s="277"/>
      <c r="Q49" s="91"/>
      <c r="R49" s="281" t="s">
        <v>138</v>
      </c>
      <c r="S49" s="282"/>
      <c r="T49" s="282"/>
      <c r="U49" s="283"/>
      <c r="V49" s="48"/>
      <c r="W49" s="284">
        <v>45161</v>
      </c>
      <c r="X49" s="285"/>
      <c r="Y49" s="285"/>
      <c r="Z49" s="286"/>
      <c r="AA49" s="287">
        <v>1</v>
      </c>
      <c r="AB49" s="288"/>
      <c r="AC49" s="301" t="s">
        <v>9</v>
      </c>
      <c r="AD49" s="287">
        <v>1</v>
      </c>
      <c r="AE49" s="288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76"/>
      <c r="E50" s="277"/>
      <c r="F50" s="276" t="str">
        <f>C36</f>
        <v>General</v>
      </c>
      <c r="G50" s="280"/>
      <c r="H50" s="280"/>
      <c r="I50" s="280"/>
      <c r="J50" s="280"/>
      <c r="K50" s="280"/>
      <c r="L50" s="280"/>
      <c r="M50" s="280"/>
      <c r="N50" s="280"/>
      <c r="O50" s="280"/>
      <c r="P50" s="277"/>
      <c r="Q50" s="91"/>
      <c r="R50" s="281" t="s">
        <v>138</v>
      </c>
      <c r="S50" s="282"/>
      <c r="T50" s="282"/>
      <c r="U50" s="283"/>
      <c r="V50" s="48"/>
      <c r="W50" s="284">
        <v>45161</v>
      </c>
      <c r="X50" s="285"/>
      <c r="Y50" s="285"/>
      <c r="Z50" s="286"/>
      <c r="AA50" s="287">
        <v>1</v>
      </c>
      <c r="AB50" s="288"/>
      <c r="AC50" s="302"/>
      <c r="AD50" s="287">
        <v>3</v>
      </c>
      <c r="AE50" s="288"/>
    </row>
    <row r="51" spans="1:31" ht="15" customHeight="1" x14ac:dyDescent="0.3">
      <c r="A51" s="106" t="s">
        <v>3</v>
      </c>
      <c r="B51" s="19"/>
      <c r="C51" s="56" t="s">
        <v>4</v>
      </c>
      <c r="D51" s="274"/>
      <c r="E51" s="275"/>
      <c r="F51" s="274" t="s">
        <v>5</v>
      </c>
      <c r="G51" s="293"/>
      <c r="H51" s="293"/>
      <c r="I51" s="293"/>
      <c r="J51" s="293"/>
      <c r="K51" s="293"/>
      <c r="L51" s="293"/>
      <c r="M51" s="293"/>
      <c r="N51" s="293"/>
      <c r="O51" s="293"/>
      <c r="P51" s="275"/>
      <c r="Q51" s="85"/>
      <c r="R51" s="289" t="s">
        <v>35</v>
      </c>
      <c r="S51" s="289"/>
      <c r="T51" s="289"/>
      <c r="U51" s="289"/>
      <c r="V51" s="19"/>
      <c r="W51" s="294" t="s">
        <v>6</v>
      </c>
      <c r="X51" s="294"/>
      <c r="Y51" s="294"/>
      <c r="Z51" s="294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76"/>
      <c r="E52" s="277"/>
      <c r="F52" s="276" t="str">
        <f>C40</f>
        <v>IDECUT</v>
      </c>
      <c r="G52" s="280"/>
      <c r="H52" s="280"/>
      <c r="I52" s="280"/>
      <c r="J52" s="280"/>
      <c r="K52" s="280"/>
      <c r="L52" s="280"/>
      <c r="M52" s="280"/>
      <c r="N52" s="280"/>
      <c r="O52" s="280"/>
      <c r="P52" s="277"/>
      <c r="Q52" s="91"/>
      <c r="R52" s="281" t="s">
        <v>137</v>
      </c>
      <c r="S52" s="282"/>
      <c r="T52" s="282"/>
      <c r="U52" s="283"/>
      <c r="V52" s="48"/>
      <c r="W52" s="284">
        <v>45167</v>
      </c>
      <c r="X52" s="285"/>
      <c r="Y52" s="285"/>
      <c r="Z52" s="286"/>
      <c r="AA52" s="287">
        <v>0</v>
      </c>
      <c r="AB52" s="288"/>
      <c r="AC52" s="289" t="s">
        <v>9</v>
      </c>
      <c r="AD52" s="287">
        <v>5</v>
      </c>
      <c r="AE52" s="288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76"/>
      <c r="E53" s="277"/>
      <c r="F53" s="276" t="str">
        <f>C34</f>
        <v>CORPORACION SOCIAL</v>
      </c>
      <c r="G53" s="280"/>
      <c r="H53" s="280"/>
      <c r="I53" s="280"/>
      <c r="J53" s="280"/>
      <c r="K53" s="280"/>
      <c r="L53" s="280"/>
      <c r="M53" s="280"/>
      <c r="N53" s="280"/>
      <c r="O53" s="280"/>
      <c r="P53" s="277"/>
      <c r="Q53" s="92"/>
      <c r="R53" s="290" t="s">
        <v>137</v>
      </c>
      <c r="S53" s="291"/>
      <c r="T53" s="291"/>
      <c r="U53" s="292"/>
      <c r="V53" s="50"/>
      <c r="W53" s="284">
        <v>45167</v>
      </c>
      <c r="X53" s="285"/>
      <c r="Y53" s="285"/>
      <c r="Z53" s="286"/>
      <c r="AA53" s="287">
        <v>5</v>
      </c>
      <c r="AB53" s="288"/>
      <c r="AC53" s="289"/>
      <c r="AD53" s="287">
        <v>0</v>
      </c>
      <c r="AE53" s="288"/>
    </row>
    <row r="55" spans="1:31" ht="15" customHeight="1" x14ac:dyDescent="0.3">
      <c r="A55" s="315" t="s">
        <v>12</v>
      </c>
      <c r="B55" s="58"/>
      <c r="C55" s="329" t="s">
        <v>0</v>
      </c>
      <c r="D55" s="330"/>
      <c r="E55" s="329">
        <v>1</v>
      </c>
      <c r="F55" s="330"/>
      <c r="G55" s="329">
        <v>2</v>
      </c>
      <c r="H55" s="330"/>
      <c r="I55" s="329">
        <v>3</v>
      </c>
      <c r="J55" s="330"/>
      <c r="K55" s="331">
        <v>4</v>
      </c>
      <c r="L55" s="331"/>
      <c r="M55" s="331">
        <v>5</v>
      </c>
      <c r="N55" s="331"/>
      <c r="O55" s="317">
        <v>5</v>
      </c>
      <c r="P55" s="317"/>
      <c r="Q55" s="33"/>
      <c r="R55" s="317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16"/>
      <c r="B56" s="318">
        <v>1</v>
      </c>
      <c r="C56" s="320" t="str">
        <f>SORTEO!L7</f>
        <v>FUNCION PUBLICA</v>
      </c>
      <c r="D56" s="321"/>
      <c r="E56" s="342"/>
      <c r="F56" s="343"/>
      <c r="G56" s="353">
        <v>0</v>
      </c>
      <c r="H56" s="208">
        <v>0</v>
      </c>
      <c r="I56" s="349">
        <v>1</v>
      </c>
      <c r="J56" s="150">
        <v>1</v>
      </c>
      <c r="K56" s="307">
        <v>0</v>
      </c>
      <c r="L56" s="150">
        <v>0</v>
      </c>
      <c r="M56" s="328"/>
      <c r="N56" s="17"/>
      <c r="O56" s="304"/>
      <c r="P56" s="86"/>
      <c r="Q56" s="86"/>
      <c r="R56" s="317"/>
      <c r="S56" s="295">
        <v>3</v>
      </c>
      <c r="T56" s="305">
        <v>0</v>
      </c>
      <c r="U56" s="305">
        <v>2</v>
      </c>
      <c r="V56" s="305">
        <v>1</v>
      </c>
      <c r="W56" s="295">
        <v>0</v>
      </c>
      <c r="X56" s="307">
        <f>H56+J56+L56+N56</f>
        <v>1</v>
      </c>
      <c r="Y56" s="307">
        <f>H57+J57+L57+N57</f>
        <v>8</v>
      </c>
      <c r="Z56" s="307">
        <f>+X56-Y56</f>
        <v>-7</v>
      </c>
      <c r="AA56" s="332">
        <f>G56+I56+K56+M56</f>
        <v>1</v>
      </c>
      <c r="AB56" s="298">
        <v>4</v>
      </c>
    </row>
    <row r="57" spans="1:31" ht="15" customHeight="1" x14ac:dyDescent="0.3">
      <c r="A57" s="316"/>
      <c r="B57" s="319"/>
      <c r="C57" s="322"/>
      <c r="D57" s="323"/>
      <c r="E57" s="344"/>
      <c r="F57" s="345"/>
      <c r="G57" s="354"/>
      <c r="H57" s="208">
        <v>3</v>
      </c>
      <c r="I57" s="350"/>
      <c r="J57" s="150">
        <v>1</v>
      </c>
      <c r="K57" s="307"/>
      <c r="L57" s="150">
        <v>4</v>
      </c>
      <c r="M57" s="328"/>
      <c r="N57" s="17"/>
      <c r="O57" s="304"/>
      <c r="P57" s="86"/>
      <c r="Q57" s="86"/>
      <c r="R57" s="317"/>
      <c r="S57" s="295"/>
      <c r="T57" s="306"/>
      <c r="U57" s="306"/>
      <c r="V57" s="306"/>
      <c r="W57" s="295"/>
      <c r="X57" s="295"/>
      <c r="Y57" s="295"/>
      <c r="Z57" s="295"/>
      <c r="AA57" s="332"/>
      <c r="AB57" s="298"/>
    </row>
    <row r="58" spans="1:31" ht="15" customHeight="1" x14ac:dyDescent="0.3">
      <c r="A58" s="316"/>
      <c r="B58" s="318">
        <v>2</v>
      </c>
      <c r="C58" s="320" t="str">
        <f>SORTEO!L8</f>
        <v>ICCU</v>
      </c>
      <c r="D58" s="321"/>
      <c r="E58" s="333">
        <v>3</v>
      </c>
      <c r="F58" s="145">
        <v>3</v>
      </c>
      <c r="G58" s="337"/>
      <c r="H58" s="338"/>
      <c r="I58" s="335">
        <v>1</v>
      </c>
      <c r="J58" s="145">
        <v>1</v>
      </c>
      <c r="K58" s="341">
        <v>0</v>
      </c>
      <c r="L58" s="145">
        <v>0</v>
      </c>
      <c r="M58" s="328"/>
      <c r="N58" s="17"/>
      <c r="O58" s="304"/>
      <c r="P58" s="86"/>
      <c r="Q58" s="86"/>
      <c r="R58" s="317"/>
      <c r="S58" s="295">
        <v>3</v>
      </c>
      <c r="T58" s="305">
        <v>1</v>
      </c>
      <c r="U58" s="305">
        <v>1</v>
      </c>
      <c r="V58" s="305">
        <v>1</v>
      </c>
      <c r="W58" s="295">
        <v>0</v>
      </c>
      <c r="X58" s="307">
        <v>4</v>
      </c>
      <c r="Y58" s="307">
        <f>F59+J59+L59+N59</f>
        <v>5</v>
      </c>
      <c r="Z58" s="307">
        <f>+X58-Y58</f>
        <v>-1</v>
      </c>
      <c r="AA58" s="296">
        <f>E58+I58+K58+M58</f>
        <v>4</v>
      </c>
      <c r="AB58" s="348">
        <v>2</v>
      </c>
    </row>
    <row r="59" spans="1:31" ht="15" customHeight="1" x14ac:dyDescent="0.3">
      <c r="A59" s="316"/>
      <c r="B59" s="319"/>
      <c r="C59" s="322"/>
      <c r="D59" s="323"/>
      <c r="E59" s="334"/>
      <c r="F59" s="145">
        <v>0</v>
      </c>
      <c r="G59" s="339"/>
      <c r="H59" s="340"/>
      <c r="I59" s="336"/>
      <c r="J59" s="145">
        <v>1</v>
      </c>
      <c r="K59" s="341"/>
      <c r="L59" s="145">
        <v>4</v>
      </c>
      <c r="M59" s="328"/>
      <c r="N59" s="17"/>
      <c r="O59" s="304"/>
      <c r="P59" s="86"/>
      <c r="Q59" s="86"/>
      <c r="R59" s="317"/>
      <c r="S59" s="295"/>
      <c r="T59" s="306"/>
      <c r="U59" s="306"/>
      <c r="V59" s="306"/>
      <c r="W59" s="295"/>
      <c r="X59" s="295"/>
      <c r="Y59" s="295"/>
      <c r="Z59" s="295"/>
      <c r="AA59" s="297"/>
      <c r="AB59" s="348"/>
    </row>
    <row r="60" spans="1:31" ht="15" customHeight="1" x14ac:dyDescent="0.3">
      <c r="A60" s="316"/>
      <c r="B60" s="318">
        <v>3</v>
      </c>
      <c r="C60" s="320" t="str">
        <f>SORTEO!L9</f>
        <v>HABITAT Y VIVIENDA</v>
      </c>
      <c r="D60" s="321"/>
      <c r="E60" s="351">
        <v>1</v>
      </c>
      <c r="F60" s="150">
        <v>1</v>
      </c>
      <c r="G60" s="349">
        <v>1</v>
      </c>
      <c r="H60" s="150">
        <v>1</v>
      </c>
      <c r="I60" s="337"/>
      <c r="J60" s="338"/>
      <c r="K60" s="307">
        <v>0</v>
      </c>
      <c r="L60" s="150">
        <v>0</v>
      </c>
      <c r="M60" s="328"/>
      <c r="N60" s="17"/>
      <c r="O60" s="304"/>
      <c r="P60" s="86"/>
      <c r="Q60" s="86"/>
      <c r="R60" s="317"/>
      <c r="S60" s="295">
        <v>3</v>
      </c>
      <c r="T60" s="305">
        <v>0</v>
      </c>
      <c r="U60" s="305">
        <v>1</v>
      </c>
      <c r="V60" s="305">
        <v>2</v>
      </c>
      <c r="W60" s="295">
        <v>0</v>
      </c>
      <c r="X60" s="307">
        <f>F60+H60+L60+N60</f>
        <v>2</v>
      </c>
      <c r="Y60" s="307">
        <f>F61+H61+L61+N61</f>
        <v>6</v>
      </c>
      <c r="Z60" s="295">
        <f>+X60-Y60</f>
        <v>-4</v>
      </c>
      <c r="AA60" s="296">
        <f>E60+G60+K60+M60</f>
        <v>2</v>
      </c>
      <c r="AB60" s="298">
        <v>3</v>
      </c>
    </row>
    <row r="61" spans="1:31" ht="15" customHeight="1" x14ac:dyDescent="0.3">
      <c r="A61" s="316"/>
      <c r="B61" s="319"/>
      <c r="C61" s="322"/>
      <c r="D61" s="323"/>
      <c r="E61" s="352"/>
      <c r="F61" s="150">
        <v>1</v>
      </c>
      <c r="G61" s="350"/>
      <c r="H61" s="150">
        <v>1</v>
      </c>
      <c r="I61" s="339"/>
      <c r="J61" s="340"/>
      <c r="K61" s="307"/>
      <c r="L61" s="150">
        <v>4</v>
      </c>
      <c r="M61" s="328"/>
      <c r="N61" s="17"/>
      <c r="O61" s="304"/>
      <c r="P61" s="86"/>
      <c r="Q61" s="86"/>
      <c r="R61" s="317"/>
      <c r="S61" s="295"/>
      <c r="T61" s="306"/>
      <c r="U61" s="306"/>
      <c r="V61" s="306"/>
      <c r="W61" s="295"/>
      <c r="X61" s="295"/>
      <c r="Y61" s="295"/>
      <c r="Z61" s="295"/>
      <c r="AA61" s="297"/>
      <c r="AB61" s="298"/>
    </row>
    <row r="62" spans="1:31" ht="15" customHeight="1" x14ac:dyDescent="0.3">
      <c r="A62" s="316"/>
      <c r="B62" s="318">
        <v>4</v>
      </c>
      <c r="C62" s="320" t="str">
        <f>SORTEO!L10</f>
        <v xml:space="preserve">Educacion </v>
      </c>
      <c r="D62" s="321"/>
      <c r="E62" s="333">
        <v>3</v>
      </c>
      <c r="F62" s="145">
        <v>4</v>
      </c>
      <c r="G62" s="335">
        <v>3</v>
      </c>
      <c r="H62" s="145">
        <v>4</v>
      </c>
      <c r="I62" s="335">
        <v>3</v>
      </c>
      <c r="J62" s="145">
        <v>4</v>
      </c>
      <c r="K62" s="303"/>
      <c r="L62" s="303"/>
      <c r="M62" s="328"/>
      <c r="N62" s="17"/>
      <c r="O62" s="304"/>
      <c r="P62" s="86"/>
      <c r="Q62" s="86"/>
      <c r="R62" s="317"/>
      <c r="S62" s="295">
        <v>3</v>
      </c>
      <c r="T62" s="305">
        <v>3</v>
      </c>
      <c r="U62" s="305">
        <v>0</v>
      </c>
      <c r="V62" s="305">
        <v>0</v>
      </c>
      <c r="W62" s="295">
        <v>0</v>
      </c>
      <c r="X62" s="349">
        <v>12</v>
      </c>
      <c r="Y62" s="307">
        <f>F63+H63+J63+N63</f>
        <v>0</v>
      </c>
      <c r="Z62" s="295">
        <f>+X62-Y62</f>
        <v>12</v>
      </c>
      <c r="AA62" s="296">
        <f>E62+G62+I62+M62</f>
        <v>9</v>
      </c>
      <c r="AB62" s="348">
        <v>1</v>
      </c>
    </row>
    <row r="63" spans="1:31" ht="15" customHeight="1" x14ac:dyDescent="0.3">
      <c r="A63" s="316"/>
      <c r="B63" s="319"/>
      <c r="C63" s="322"/>
      <c r="D63" s="323"/>
      <c r="E63" s="334"/>
      <c r="F63" s="145">
        <v>0</v>
      </c>
      <c r="G63" s="336"/>
      <c r="H63" s="145">
        <v>0</v>
      </c>
      <c r="I63" s="336"/>
      <c r="J63" s="145">
        <v>0</v>
      </c>
      <c r="K63" s="303"/>
      <c r="L63" s="303"/>
      <c r="M63" s="328"/>
      <c r="N63" s="17"/>
      <c r="O63" s="304"/>
      <c r="P63" s="86"/>
      <c r="Q63" s="86"/>
      <c r="R63" s="317"/>
      <c r="S63" s="295"/>
      <c r="T63" s="306"/>
      <c r="U63" s="306"/>
      <c r="V63" s="306"/>
      <c r="W63" s="295"/>
      <c r="X63" s="350"/>
      <c r="Y63" s="295"/>
      <c r="Z63" s="295"/>
      <c r="AA63" s="297"/>
      <c r="AB63" s="348"/>
    </row>
    <row r="64" spans="1:31" ht="16.5" customHeight="1" x14ac:dyDescent="0.3"/>
    <row r="65" spans="1:31" ht="15" customHeight="1" x14ac:dyDescent="0.3">
      <c r="A65" s="299" t="s">
        <v>128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10"/>
      <c r="AC65" s="10"/>
      <c r="AD65" s="39"/>
      <c r="AE65" s="10"/>
    </row>
    <row r="66" spans="1:31" ht="13.5" customHeight="1" x14ac:dyDescent="0.3">
      <c r="A66" s="105"/>
      <c r="B66" s="5"/>
      <c r="AB66" s="300" t="s">
        <v>2</v>
      </c>
      <c r="AC66" s="300"/>
      <c r="AD66" s="300"/>
      <c r="AE66" s="300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78" t="s">
        <v>5</v>
      </c>
      <c r="G67" s="314"/>
      <c r="H67" s="314"/>
      <c r="I67" s="314"/>
      <c r="J67" s="314"/>
      <c r="K67" s="314"/>
      <c r="L67" s="314"/>
      <c r="M67" s="314"/>
      <c r="N67" s="314"/>
      <c r="O67" s="314"/>
      <c r="P67" s="279"/>
      <c r="Q67" s="84"/>
      <c r="R67" s="289" t="s">
        <v>35</v>
      </c>
      <c r="S67" s="289"/>
      <c r="T67" s="289"/>
      <c r="U67" s="289"/>
      <c r="V67" s="19"/>
      <c r="W67" s="289" t="s">
        <v>6</v>
      </c>
      <c r="X67" s="289"/>
      <c r="Y67" s="289"/>
      <c r="Z67" s="289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76" t="str">
        <f>C62</f>
        <v xml:space="preserve">Educacion </v>
      </c>
      <c r="G68" s="280"/>
      <c r="H68" s="280"/>
      <c r="I68" s="280"/>
      <c r="J68" s="280"/>
      <c r="K68" s="280"/>
      <c r="L68" s="280"/>
      <c r="M68" s="280"/>
      <c r="N68" s="280"/>
      <c r="O68" s="280"/>
      <c r="P68" s="277"/>
      <c r="Q68" s="91"/>
      <c r="R68" s="281" t="s">
        <v>138</v>
      </c>
      <c r="S68" s="282"/>
      <c r="T68" s="282"/>
      <c r="U68" s="283"/>
      <c r="V68" s="48"/>
      <c r="W68" s="311">
        <v>45154</v>
      </c>
      <c r="X68" s="312"/>
      <c r="Y68" s="312"/>
      <c r="Z68" s="313"/>
      <c r="AA68" s="287">
        <v>0</v>
      </c>
      <c r="AB68" s="288"/>
      <c r="AC68" s="289" t="s">
        <v>9</v>
      </c>
      <c r="AD68" s="287">
        <v>4</v>
      </c>
      <c r="AE68" s="288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76" t="str">
        <f>C60</f>
        <v>HABITAT Y VIVIENDA</v>
      </c>
      <c r="G69" s="280"/>
      <c r="H69" s="280"/>
      <c r="I69" s="280"/>
      <c r="J69" s="280"/>
      <c r="K69" s="280"/>
      <c r="L69" s="280"/>
      <c r="M69" s="280"/>
      <c r="N69" s="280"/>
      <c r="O69" s="280"/>
      <c r="P69" s="277"/>
      <c r="Q69" s="91"/>
      <c r="R69" s="281" t="s">
        <v>138</v>
      </c>
      <c r="S69" s="282"/>
      <c r="T69" s="282"/>
      <c r="U69" s="283"/>
      <c r="V69" s="89"/>
      <c r="W69" s="311">
        <v>45154</v>
      </c>
      <c r="X69" s="312"/>
      <c r="Y69" s="312"/>
      <c r="Z69" s="313"/>
      <c r="AA69" s="287">
        <v>1</v>
      </c>
      <c r="AB69" s="288"/>
      <c r="AC69" s="289"/>
      <c r="AD69" s="287">
        <v>1</v>
      </c>
      <c r="AE69" s="288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74" t="s">
        <v>5</v>
      </c>
      <c r="G70" s="293"/>
      <c r="H70" s="293"/>
      <c r="I70" s="293"/>
      <c r="J70" s="293"/>
      <c r="K70" s="293"/>
      <c r="L70" s="293"/>
      <c r="M70" s="293"/>
      <c r="N70" s="293"/>
      <c r="O70" s="293"/>
      <c r="P70" s="275"/>
      <c r="Q70" s="85"/>
      <c r="R70" s="289" t="s">
        <v>35</v>
      </c>
      <c r="S70" s="289"/>
      <c r="T70" s="289"/>
      <c r="U70" s="289"/>
      <c r="V70" s="19"/>
      <c r="W70" s="294" t="s">
        <v>6</v>
      </c>
      <c r="X70" s="294"/>
      <c r="Y70" s="294"/>
      <c r="Z70" s="294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76" t="str">
        <f>C60</f>
        <v>HABITAT Y VIVIENDA</v>
      </c>
      <c r="G71" s="280"/>
      <c r="H71" s="280"/>
      <c r="I71" s="280"/>
      <c r="J71" s="280"/>
      <c r="K71" s="280"/>
      <c r="L71" s="280"/>
      <c r="M71" s="280"/>
      <c r="N71" s="280"/>
      <c r="O71" s="280"/>
      <c r="P71" s="277"/>
      <c r="Q71" s="91"/>
      <c r="R71" s="281" t="s">
        <v>137</v>
      </c>
      <c r="S71" s="282"/>
      <c r="T71" s="282"/>
      <c r="U71" s="283"/>
      <c r="V71" s="48"/>
      <c r="W71" s="284">
        <v>45162</v>
      </c>
      <c r="X71" s="285"/>
      <c r="Y71" s="285"/>
      <c r="Z71" s="286"/>
      <c r="AA71" s="287">
        <v>4</v>
      </c>
      <c r="AB71" s="288"/>
      <c r="AC71" s="301" t="s">
        <v>9</v>
      </c>
      <c r="AD71" s="287">
        <v>0</v>
      </c>
      <c r="AE71" s="288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76" t="str">
        <f>C58</f>
        <v>ICCU</v>
      </c>
      <c r="G72" s="280"/>
      <c r="H72" s="280"/>
      <c r="I72" s="280"/>
      <c r="J72" s="280"/>
      <c r="K72" s="280"/>
      <c r="L72" s="280"/>
      <c r="M72" s="280"/>
      <c r="N72" s="280"/>
      <c r="O72" s="280"/>
      <c r="P72" s="277"/>
      <c r="Q72" s="91"/>
      <c r="R72" s="281" t="s">
        <v>137</v>
      </c>
      <c r="S72" s="282"/>
      <c r="T72" s="282"/>
      <c r="U72" s="283"/>
      <c r="V72" s="48"/>
      <c r="W72" s="284">
        <v>45162</v>
      </c>
      <c r="X72" s="285"/>
      <c r="Y72" s="285"/>
      <c r="Z72" s="286"/>
      <c r="AA72" s="287">
        <v>0</v>
      </c>
      <c r="AB72" s="288"/>
      <c r="AC72" s="302"/>
      <c r="AD72" s="287">
        <v>3</v>
      </c>
      <c r="AE72" s="288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74" t="s">
        <v>5</v>
      </c>
      <c r="G73" s="293"/>
      <c r="H73" s="293"/>
      <c r="I73" s="293"/>
      <c r="J73" s="293"/>
      <c r="K73" s="293"/>
      <c r="L73" s="293"/>
      <c r="M73" s="293"/>
      <c r="N73" s="293"/>
      <c r="O73" s="293"/>
      <c r="P73" s="275"/>
      <c r="Q73" s="85"/>
      <c r="R73" s="289" t="s">
        <v>35</v>
      </c>
      <c r="S73" s="289"/>
      <c r="T73" s="289"/>
      <c r="U73" s="289"/>
      <c r="V73" s="19"/>
      <c r="W73" s="294" t="s">
        <v>6</v>
      </c>
      <c r="X73" s="294"/>
      <c r="Y73" s="294"/>
      <c r="Z73" s="294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76" t="str">
        <f>C62</f>
        <v xml:space="preserve">Educacion </v>
      </c>
      <c r="G74" s="280"/>
      <c r="H74" s="280"/>
      <c r="I74" s="280"/>
      <c r="J74" s="280"/>
      <c r="K74" s="280"/>
      <c r="L74" s="280"/>
      <c r="M74" s="280"/>
      <c r="N74" s="280"/>
      <c r="O74" s="280"/>
      <c r="P74" s="277"/>
      <c r="Q74" s="91"/>
      <c r="R74" s="281" t="s">
        <v>134</v>
      </c>
      <c r="S74" s="282"/>
      <c r="T74" s="282"/>
      <c r="U74" s="283"/>
      <c r="V74" s="48"/>
      <c r="W74" s="284">
        <v>45168</v>
      </c>
      <c r="X74" s="285"/>
      <c r="Y74" s="285"/>
      <c r="Z74" s="286"/>
      <c r="AA74" s="287">
        <v>0</v>
      </c>
      <c r="AB74" s="288"/>
      <c r="AC74" s="289" t="s">
        <v>9</v>
      </c>
      <c r="AD74" s="287">
        <v>4</v>
      </c>
      <c r="AE74" s="288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76" t="str">
        <f>C56</f>
        <v>FUNCION PUBLICA</v>
      </c>
      <c r="G75" s="280"/>
      <c r="H75" s="280"/>
      <c r="I75" s="280"/>
      <c r="J75" s="280"/>
      <c r="K75" s="280"/>
      <c r="L75" s="280"/>
      <c r="M75" s="280"/>
      <c r="N75" s="280"/>
      <c r="O75" s="280"/>
      <c r="P75" s="277"/>
      <c r="Q75" s="92"/>
      <c r="R75" s="290" t="s">
        <v>134</v>
      </c>
      <c r="S75" s="291"/>
      <c r="T75" s="291"/>
      <c r="U75" s="292"/>
      <c r="V75" s="50"/>
      <c r="W75" s="284">
        <v>45168</v>
      </c>
      <c r="X75" s="285"/>
      <c r="Y75" s="285"/>
      <c r="Z75" s="286"/>
      <c r="AA75" s="287">
        <v>1</v>
      </c>
      <c r="AB75" s="288"/>
      <c r="AC75" s="289"/>
      <c r="AD75" s="287">
        <v>1</v>
      </c>
      <c r="AE75" s="288"/>
    </row>
    <row r="77" spans="1:31" ht="15" customHeight="1" x14ac:dyDescent="0.3">
      <c r="A77" s="315" t="s">
        <v>118</v>
      </c>
      <c r="B77" s="58"/>
      <c r="C77" s="329" t="s">
        <v>0</v>
      </c>
      <c r="D77" s="330"/>
      <c r="E77" s="329">
        <v>1</v>
      </c>
      <c r="F77" s="330"/>
      <c r="G77" s="329">
        <v>2</v>
      </c>
      <c r="H77" s="330"/>
      <c r="I77" s="329">
        <v>3</v>
      </c>
      <c r="J77" s="330"/>
      <c r="K77" s="331">
        <v>4</v>
      </c>
      <c r="L77" s="331"/>
      <c r="M77" s="331">
        <v>5</v>
      </c>
      <c r="N77" s="331"/>
      <c r="O77" s="317">
        <v>5</v>
      </c>
      <c r="P77" s="317"/>
      <c r="Q77" s="33"/>
      <c r="R77" s="317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16"/>
      <c r="B78" s="318">
        <v>1</v>
      </c>
      <c r="C78" s="320" t="str">
        <f>SORTEO!F13</f>
        <v>Contraloria de Cundinamarca</v>
      </c>
      <c r="D78" s="321"/>
      <c r="E78" s="342"/>
      <c r="F78" s="343"/>
      <c r="G78" s="346">
        <v>3</v>
      </c>
      <c r="H78" s="31">
        <v>2</v>
      </c>
      <c r="I78" s="326">
        <v>0</v>
      </c>
      <c r="J78" s="17">
        <v>0</v>
      </c>
      <c r="K78" s="328">
        <v>1</v>
      </c>
      <c r="L78" s="17">
        <v>3</v>
      </c>
      <c r="M78" s="328">
        <v>0</v>
      </c>
      <c r="N78" s="17">
        <v>1</v>
      </c>
      <c r="O78" s="304"/>
      <c r="P78" s="86"/>
      <c r="Q78" s="86"/>
      <c r="R78" s="317"/>
      <c r="S78" s="295">
        <v>4</v>
      </c>
      <c r="T78" s="305">
        <v>1</v>
      </c>
      <c r="U78" s="305">
        <v>2</v>
      </c>
      <c r="V78" s="305">
        <v>1</v>
      </c>
      <c r="W78" s="295">
        <v>0</v>
      </c>
      <c r="X78" s="307">
        <f>H78+J78+L78+N78</f>
        <v>6</v>
      </c>
      <c r="Y78" s="307">
        <f>H79+J79+L79+N79</f>
        <v>10</v>
      </c>
      <c r="Z78" s="307">
        <f>+X78-Y78</f>
        <v>-4</v>
      </c>
      <c r="AA78" s="332">
        <f>G78+I78+K78+M78</f>
        <v>4</v>
      </c>
      <c r="AB78" s="298">
        <v>4</v>
      </c>
    </row>
    <row r="79" spans="1:31" ht="15" customHeight="1" x14ac:dyDescent="0.3">
      <c r="A79" s="316"/>
      <c r="B79" s="319"/>
      <c r="C79" s="322"/>
      <c r="D79" s="323"/>
      <c r="E79" s="344"/>
      <c r="F79" s="345"/>
      <c r="G79" s="347"/>
      <c r="H79" s="31">
        <v>1</v>
      </c>
      <c r="I79" s="327"/>
      <c r="J79" s="17">
        <v>4</v>
      </c>
      <c r="K79" s="328"/>
      <c r="L79" s="17">
        <v>3</v>
      </c>
      <c r="M79" s="328"/>
      <c r="N79" s="17">
        <v>2</v>
      </c>
      <c r="O79" s="304"/>
      <c r="P79" s="86"/>
      <c r="Q79" s="86"/>
      <c r="R79" s="317"/>
      <c r="S79" s="295"/>
      <c r="T79" s="306"/>
      <c r="U79" s="306"/>
      <c r="V79" s="306"/>
      <c r="W79" s="295"/>
      <c r="X79" s="295"/>
      <c r="Y79" s="295"/>
      <c r="Z79" s="295"/>
      <c r="AA79" s="332"/>
      <c r="AB79" s="298"/>
    </row>
    <row r="80" spans="1:31" ht="15" customHeight="1" x14ac:dyDescent="0.3">
      <c r="A80" s="316"/>
      <c r="B80" s="318">
        <v>2</v>
      </c>
      <c r="C80" s="320" t="str">
        <f>SORTEO!F14</f>
        <v>EPC</v>
      </c>
      <c r="D80" s="321"/>
      <c r="E80" s="324">
        <v>0</v>
      </c>
      <c r="F80" s="17">
        <v>1</v>
      </c>
      <c r="G80" s="337"/>
      <c r="H80" s="338"/>
      <c r="I80" s="326">
        <v>0</v>
      </c>
      <c r="J80" s="17">
        <v>1</v>
      </c>
      <c r="K80" s="328">
        <v>0</v>
      </c>
      <c r="L80" s="17">
        <v>1</v>
      </c>
      <c r="M80" s="328">
        <v>0</v>
      </c>
      <c r="N80" s="17">
        <v>0</v>
      </c>
      <c r="O80" s="304"/>
      <c r="P80" s="86"/>
      <c r="Q80" s="86"/>
      <c r="R80" s="317"/>
      <c r="S80" s="295">
        <v>4</v>
      </c>
      <c r="T80" s="305">
        <v>0</v>
      </c>
      <c r="U80" s="305">
        <v>4</v>
      </c>
      <c r="V80" s="305">
        <v>0</v>
      </c>
      <c r="W80" s="295">
        <v>0</v>
      </c>
      <c r="X80" s="307">
        <f>F80+J80+L80+N80</f>
        <v>3</v>
      </c>
      <c r="Y80" s="307">
        <f>F81+J81+L81+N81</f>
        <v>15</v>
      </c>
      <c r="Z80" s="307">
        <f>+X80-Y80</f>
        <v>-12</v>
      </c>
      <c r="AA80" s="296">
        <f>E80+I80+K80+M80</f>
        <v>0</v>
      </c>
      <c r="AB80" s="298">
        <v>5</v>
      </c>
    </row>
    <row r="81" spans="1:33" ht="15" customHeight="1" x14ac:dyDescent="0.3">
      <c r="A81" s="316"/>
      <c r="B81" s="319"/>
      <c r="C81" s="322"/>
      <c r="D81" s="323"/>
      <c r="E81" s="325"/>
      <c r="F81" s="17">
        <v>2</v>
      </c>
      <c r="G81" s="339"/>
      <c r="H81" s="340"/>
      <c r="I81" s="327"/>
      <c r="J81" s="17">
        <v>5</v>
      </c>
      <c r="K81" s="328"/>
      <c r="L81" s="17">
        <v>7</v>
      </c>
      <c r="M81" s="328"/>
      <c r="N81" s="17">
        <v>1</v>
      </c>
      <c r="O81" s="304"/>
      <c r="P81" s="86"/>
      <c r="Q81" s="86"/>
      <c r="R81" s="317"/>
      <c r="S81" s="295"/>
      <c r="T81" s="306"/>
      <c r="U81" s="306"/>
      <c r="V81" s="306"/>
      <c r="W81" s="295"/>
      <c r="X81" s="295"/>
      <c r="Y81" s="295"/>
      <c r="Z81" s="295"/>
      <c r="AA81" s="297"/>
      <c r="AB81" s="298"/>
    </row>
    <row r="82" spans="1:33" ht="15" customHeight="1" x14ac:dyDescent="0.3">
      <c r="A82" s="316"/>
      <c r="B82" s="318">
        <v>3</v>
      </c>
      <c r="C82" s="320" t="str">
        <f>SORTEO!F15</f>
        <v>SALUD</v>
      </c>
      <c r="D82" s="321"/>
      <c r="E82" s="333">
        <v>3</v>
      </c>
      <c r="F82" s="145">
        <v>4</v>
      </c>
      <c r="G82" s="335">
        <v>3</v>
      </c>
      <c r="H82" s="145">
        <v>5</v>
      </c>
      <c r="I82" s="337"/>
      <c r="J82" s="338"/>
      <c r="K82" s="341">
        <v>1</v>
      </c>
      <c r="L82" s="145">
        <v>2</v>
      </c>
      <c r="M82" s="341">
        <v>1</v>
      </c>
      <c r="N82" s="145">
        <v>1</v>
      </c>
      <c r="O82" s="304"/>
      <c r="P82" s="86"/>
      <c r="Q82" s="86"/>
      <c r="R82" s="317"/>
      <c r="S82" s="295">
        <v>4</v>
      </c>
      <c r="T82" s="305">
        <v>2</v>
      </c>
      <c r="U82" s="305">
        <v>0</v>
      </c>
      <c r="V82" s="305">
        <v>2</v>
      </c>
      <c r="W82" s="295">
        <v>0</v>
      </c>
      <c r="X82" s="307">
        <f>F82+H82+L82+N82</f>
        <v>12</v>
      </c>
      <c r="Y82" s="307">
        <f>F83+H83+L83+N83</f>
        <v>4</v>
      </c>
      <c r="Z82" s="295">
        <f>+X82-Y82</f>
        <v>8</v>
      </c>
      <c r="AA82" s="296">
        <f>E82+G82+K82+M82</f>
        <v>8</v>
      </c>
      <c r="AB82" s="348">
        <v>1</v>
      </c>
    </row>
    <row r="83" spans="1:33" ht="15" customHeight="1" x14ac:dyDescent="0.3">
      <c r="A83" s="316"/>
      <c r="B83" s="319"/>
      <c r="C83" s="322"/>
      <c r="D83" s="323"/>
      <c r="E83" s="334"/>
      <c r="F83" s="145">
        <v>0</v>
      </c>
      <c r="G83" s="336"/>
      <c r="H83" s="145">
        <v>1</v>
      </c>
      <c r="I83" s="339"/>
      <c r="J83" s="340"/>
      <c r="K83" s="341"/>
      <c r="L83" s="145">
        <v>2</v>
      </c>
      <c r="M83" s="341"/>
      <c r="N83" s="145">
        <v>1</v>
      </c>
      <c r="O83" s="304"/>
      <c r="P83" s="86"/>
      <c r="Q83" s="86"/>
      <c r="R83" s="317"/>
      <c r="S83" s="295"/>
      <c r="T83" s="306"/>
      <c r="U83" s="306"/>
      <c r="V83" s="306"/>
      <c r="W83" s="295"/>
      <c r="X83" s="295"/>
      <c r="Y83" s="295"/>
      <c r="Z83" s="295"/>
      <c r="AA83" s="297"/>
      <c r="AB83" s="348"/>
    </row>
    <row r="84" spans="1:33" ht="15" customHeight="1" x14ac:dyDescent="0.3">
      <c r="A84" s="316"/>
      <c r="B84" s="318">
        <v>4</v>
      </c>
      <c r="C84" s="320" t="str">
        <f>SORTEO!F16</f>
        <v xml:space="preserve">AGENCIA CATASTRAL </v>
      </c>
      <c r="D84" s="321"/>
      <c r="E84" s="333">
        <v>1</v>
      </c>
      <c r="F84" s="145">
        <v>3</v>
      </c>
      <c r="G84" s="335">
        <v>3</v>
      </c>
      <c r="H84" s="145">
        <v>7</v>
      </c>
      <c r="I84" s="335">
        <v>1</v>
      </c>
      <c r="J84" s="145">
        <v>2</v>
      </c>
      <c r="K84" s="303"/>
      <c r="L84" s="303"/>
      <c r="M84" s="341">
        <v>3</v>
      </c>
      <c r="N84" s="145">
        <v>2</v>
      </c>
      <c r="O84" s="304"/>
      <c r="P84" s="86"/>
      <c r="Q84" s="86"/>
      <c r="R84" s="317"/>
      <c r="S84" s="295">
        <v>4</v>
      </c>
      <c r="T84" s="305">
        <v>2</v>
      </c>
      <c r="U84" s="305">
        <v>0</v>
      </c>
      <c r="V84" s="305">
        <v>2</v>
      </c>
      <c r="W84" s="295">
        <v>0</v>
      </c>
      <c r="X84" s="307">
        <f>F84+H84+J84+N84</f>
        <v>14</v>
      </c>
      <c r="Y84" s="307">
        <f>F85+H85+J85+N85</f>
        <v>7</v>
      </c>
      <c r="Z84" s="295">
        <f>+X84-Y84</f>
        <v>7</v>
      </c>
      <c r="AA84" s="296">
        <f>E84+G84+I84+M84</f>
        <v>8</v>
      </c>
      <c r="AB84" s="348">
        <v>2</v>
      </c>
    </row>
    <row r="85" spans="1:33" ht="15" customHeight="1" x14ac:dyDescent="0.3">
      <c r="A85" s="316"/>
      <c r="B85" s="319"/>
      <c r="C85" s="322"/>
      <c r="D85" s="323"/>
      <c r="E85" s="334"/>
      <c r="F85" s="145">
        <v>3</v>
      </c>
      <c r="G85" s="336"/>
      <c r="H85" s="145">
        <v>1</v>
      </c>
      <c r="I85" s="336"/>
      <c r="J85" s="145">
        <v>2</v>
      </c>
      <c r="K85" s="303"/>
      <c r="L85" s="303"/>
      <c r="M85" s="341"/>
      <c r="N85" s="145">
        <v>1</v>
      </c>
      <c r="O85" s="304"/>
      <c r="P85" s="86"/>
      <c r="Q85" s="86"/>
      <c r="R85" s="317"/>
      <c r="S85" s="295"/>
      <c r="T85" s="306"/>
      <c r="U85" s="306"/>
      <c r="V85" s="306"/>
      <c r="W85" s="295"/>
      <c r="X85" s="295"/>
      <c r="Y85" s="295"/>
      <c r="Z85" s="295"/>
      <c r="AA85" s="297"/>
      <c r="AB85" s="348"/>
    </row>
    <row r="86" spans="1:33" ht="15" customHeight="1" x14ac:dyDescent="0.3">
      <c r="A86" s="316"/>
      <c r="B86" s="318">
        <v>5</v>
      </c>
      <c r="C86" s="320" t="str">
        <f>SORTEO!F17</f>
        <v>HACIENDA</v>
      </c>
      <c r="D86" s="321"/>
      <c r="E86" s="324">
        <v>3</v>
      </c>
      <c r="F86" s="17">
        <v>2</v>
      </c>
      <c r="G86" s="326">
        <v>3</v>
      </c>
      <c r="H86" s="17">
        <v>1</v>
      </c>
      <c r="I86" s="326">
        <v>1</v>
      </c>
      <c r="J86" s="17">
        <v>1</v>
      </c>
      <c r="K86" s="328">
        <v>0</v>
      </c>
      <c r="L86" s="17">
        <v>1</v>
      </c>
      <c r="M86" s="303"/>
      <c r="N86" s="303"/>
      <c r="O86" s="304"/>
      <c r="P86" s="86"/>
      <c r="Q86" s="86"/>
      <c r="R86" s="317"/>
      <c r="S86" s="295">
        <v>4</v>
      </c>
      <c r="T86" s="305">
        <v>2</v>
      </c>
      <c r="U86" s="305">
        <v>1</v>
      </c>
      <c r="V86" s="305">
        <v>1</v>
      </c>
      <c r="W86" s="295">
        <v>0</v>
      </c>
      <c r="X86" s="307">
        <f>F86+H86+J86+L86</f>
        <v>5</v>
      </c>
      <c r="Y86" s="307">
        <f>F87+H87+J87+L87</f>
        <v>4</v>
      </c>
      <c r="Z86" s="295">
        <f>+X86-Y86</f>
        <v>1</v>
      </c>
      <c r="AA86" s="296">
        <f>E86+G86+I86+K86</f>
        <v>7</v>
      </c>
      <c r="AB86" s="298">
        <v>3</v>
      </c>
    </row>
    <row r="87" spans="1:33" ht="15" customHeight="1" x14ac:dyDescent="0.3">
      <c r="A87" s="316"/>
      <c r="B87" s="319"/>
      <c r="C87" s="322"/>
      <c r="D87" s="323"/>
      <c r="E87" s="325"/>
      <c r="F87" s="17">
        <v>1</v>
      </c>
      <c r="G87" s="327"/>
      <c r="H87" s="17">
        <v>0</v>
      </c>
      <c r="I87" s="327"/>
      <c r="J87" s="17">
        <v>1</v>
      </c>
      <c r="K87" s="328"/>
      <c r="L87" s="17">
        <v>2</v>
      </c>
      <c r="M87" s="303"/>
      <c r="N87" s="303"/>
      <c r="O87" s="304"/>
      <c r="P87" s="86"/>
      <c r="Q87" s="86"/>
      <c r="R87" s="317"/>
      <c r="S87" s="295"/>
      <c r="T87" s="306"/>
      <c r="U87" s="306"/>
      <c r="V87" s="306"/>
      <c r="W87" s="295"/>
      <c r="X87" s="295"/>
      <c r="Y87" s="295"/>
      <c r="Z87" s="295"/>
      <c r="AA87" s="297"/>
      <c r="AB87" s="298"/>
    </row>
    <row r="88" spans="1:33" ht="16.5" customHeight="1" x14ac:dyDescent="0.3"/>
    <row r="89" spans="1:33" ht="15" customHeight="1" x14ac:dyDescent="0.3">
      <c r="A89" s="299" t="s">
        <v>133</v>
      </c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10"/>
      <c r="AC89" s="10"/>
      <c r="AD89" s="39"/>
      <c r="AE89" s="10"/>
    </row>
    <row r="90" spans="1:33" ht="16.5" customHeight="1" x14ac:dyDescent="0.3">
      <c r="A90" s="105"/>
      <c r="B90" s="5"/>
      <c r="AB90" s="300" t="s">
        <v>2</v>
      </c>
      <c r="AC90" s="300"/>
      <c r="AD90" s="300"/>
      <c r="AE90" s="300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78" t="s">
        <v>5</v>
      </c>
      <c r="G91" s="314"/>
      <c r="H91" s="314"/>
      <c r="I91" s="314"/>
      <c r="J91" s="314"/>
      <c r="K91" s="314"/>
      <c r="L91" s="314"/>
      <c r="M91" s="314"/>
      <c r="N91" s="314"/>
      <c r="O91" s="314"/>
      <c r="P91" s="279"/>
      <c r="Q91" s="84"/>
      <c r="R91" s="289" t="s">
        <v>35</v>
      </c>
      <c r="S91" s="289"/>
      <c r="T91" s="289"/>
      <c r="U91" s="289"/>
      <c r="V91" s="19"/>
      <c r="W91" s="289" t="s">
        <v>6</v>
      </c>
      <c r="X91" s="289"/>
      <c r="Y91" s="289"/>
      <c r="Z91" s="289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76" t="str">
        <f>C86</f>
        <v>HACIENDA</v>
      </c>
      <c r="G92" s="280"/>
      <c r="H92" s="280"/>
      <c r="I92" s="280"/>
      <c r="J92" s="280"/>
      <c r="K92" s="280"/>
      <c r="L92" s="280"/>
      <c r="M92" s="280"/>
      <c r="N92" s="280"/>
      <c r="O92" s="280"/>
      <c r="P92" s="277"/>
      <c r="Q92" s="91"/>
      <c r="R92" s="281" t="s">
        <v>137</v>
      </c>
      <c r="S92" s="282"/>
      <c r="T92" s="282"/>
      <c r="U92" s="283"/>
      <c r="V92" s="48"/>
      <c r="W92" s="311">
        <v>45177</v>
      </c>
      <c r="X92" s="312"/>
      <c r="Y92" s="312"/>
      <c r="Z92" s="313"/>
      <c r="AA92" s="287">
        <v>1</v>
      </c>
      <c r="AB92" s="361"/>
      <c r="AC92" s="301" t="s">
        <v>9</v>
      </c>
      <c r="AD92" s="361">
        <v>2</v>
      </c>
      <c r="AE92" s="288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76" t="str">
        <f>C84</f>
        <v xml:space="preserve">AGENCIA CATASTRAL </v>
      </c>
      <c r="G93" s="280"/>
      <c r="H93" s="280"/>
      <c r="I93" s="280"/>
      <c r="J93" s="280"/>
      <c r="K93" s="280"/>
      <c r="L93" s="280"/>
      <c r="M93" s="280"/>
      <c r="N93" s="280"/>
      <c r="O93" s="280"/>
      <c r="P93" s="277"/>
      <c r="Q93" s="91"/>
      <c r="R93" s="281" t="s">
        <v>137</v>
      </c>
      <c r="S93" s="282"/>
      <c r="T93" s="282"/>
      <c r="U93" s="283"/>
      <c r="V93" s="89"/>
      <c r="W93" s="311">
        <v>45177</v>
      </c>
      <c r="X93" s="312"/>
      <c r="Y93" s="312"/>
      <c r="Z93" s="313"/>
      <c r="AA93" s="287">
        <v>2</v>
      </c>
      <c r="AB93" s="361"/>
      <c r="AC93" s="302"/>
      <c r="AD93" s="361">
        <v>2</v>
      </c>
      <c r="AE93" s="288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74" t="s">
        <v>5</v>
      </c>
      <c r="G94" s="293"/>
      <c r="H94" s="293"/>
      <c r="I94" s="293"/>
      <c r="J94" s="293"/>
      <c r="K94" s="293"/>
      <c r="L94" s="293"/>
      <c r="M94" s="293"/>
      <c r="N94" s="293"/>
      <c r="O94" s="293"/>
      <c r="P94" s="275"/>
      <c r="Q94" s="85"/>
      <c r="R94" s="289" t="s">
        <v>35</v>
      </c>
      <c r="S94" s="289"/>
      <c r="T94" s="289"/>
      <c r="U94" s="289"/>
      <c r="V94" s="19"/>
      <c r="W94" s="294" t="s">
        <v>6</v>
      </c>
      <c r="X94" s="294"/>
      <c r="Y94" s="294"/>
      <c r="Z94" s="294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76" t="str">
        <f>C86</f>
        <v>HACIENDA</v>
      </c>
      <c r="G95" s="280"/>
      <c r="H95" s="280"/>
      <c r="I95" s="280"/>
      <c r="J95" s="280"/>
      <c r="K95" s="280"/>
      <c r="L95" s="280"/>
      <c r="M95" s="280"/>
      <c r="N95" s="280"/>
      <c r="O95" s="280"/>
      <c r="P95" s="277"/>
      <c r="Q95" s="91"/>
      <c r="R95" s="281" t="s">
        <v>137</v>
      </c>
      <c r="S95" s="282"/>
      <c r="T95" s="282"/>
      <c r="U95" s="283"/>
      <c r="V95" s="48"/>
      <c r="W95" s="284">
        <v>45163</v>
      </c>
      <c r="X95" s="285"/>
      <c r="Y95" s="285"/>
      <c r="Z95" s="286"/>
      <c r="AA95" s="287">
        <v>0</v>
      </c>
      <c r="AB95" s="288"/>
      <c r="AC95" s="301" t="s">
        <v>9</v>
      </c>
      <c r="AD95" s="287">
        <v>1</v>
      </c>
      <c r="AE95" s="288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76" t="str">
        <f>C84</f>
        <v xml:space="preserve">AGENCIA CATASTRAL </v>
      </c>
      <c r="G96" s="280"/>
      <c r="H96" s="280"/>
      <c r="I96" s="280"/>
      <c r="J96" s="280"/>
      <c r="K96" s="280"/>
      <c r="L96" s="280"/>
      <c r="M96" s="280"/>
      <c r="N96" s="280"/>
      <c r="O96" s="280"/>
      <c r="P96" s="277"/>
      <c r="Q96" s="91"/>
      <c r="R96" s="281" t="s">
        <v>137</v>
      </c>
      <c r="S96" s="282"/>
      <c r="T96" s="282"/>
      <c r="U96" s="283"/>
      <c r="V96" s="48"/>
      <c r="W96" s="284">
        <v>45163</v>
      </c>
      <c r="X96" s="285"/>
      <c r="Y96" s="285"/>
      <c r="Z96" s="286"/>
      <c r="AA96" s="287">
        <v>3</v>
      </c>
      <c r="AB96" s="288"/>
      <c r="AC96" s="302"/>
      <c r="AD96" s="287">
        <v>3</v>
      </c>
      <c r="AE96" s="288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08" t="s">
        <v>5</v>
      </c>
      <c r="G97" s="309"/>
      <c r="H97" s="309"/>
      <c r="I97" s="309"/>
      <c r="J97" s="309"/>
      <c r="K97" s="309"/>
      <c r="L97" s="309"/>
      <c r="M97" s="309"/>
      <c r="N97" s="309"/>
      <c r="O97" s="309"/>
      <c r="P97" s="310"/>
      <c r="Q97" s="85"/>
      <c r="R97" s="289" t="s">
        <v>35</v>
      </c>
      <c r="S97" s="289"/>
      <c r="T97" s="289"/>
      <c r="U97" s="289"/>
      <c r="V97" s="19"/>
      <c r="W97" s="294" t="s">
        <v>6</v>
      </c>
      <c r="X97" s="294"/>
      <c r="Y97" s="294"/>
      <c r="Z97" s="294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76" t="str">
        <f>C82</f>
        <v>SALUD</v>
      </c>
      <c r="G98" s="280"/>
      <c r="H98" s="280"/>
      <c r="I98" s="280"/>
      <c r="J98" s="280"/>
      <c r="K98" s="280"/>
      <c r="L98" s="280"/>
      <c r="M98" s="280"/>
      <c r="N98" s="280"/>
      <c r="O98" s="280"/>
      <c r="P98" s="277"/>
      <c r="Q98" s="91"/>
      <c r="R98" s="281" t="s">
        <v>138</v>
      </c>
      <c r="S98" s="282"/>
      <c r="T98" s="282"/>
      <c r="U98" s="283"/>
      <c r="V98" s="48"/>
      <c r="W98" s="284">
        <v>45169</v>
      </c>
      <c r="X98" s="285"/>
      <c r="Y98" s="285"/>
      <c r="Z98" s="286"/>
      <c r="AA98" s="287">
        <v>1</v>
      </c>
      <c r="AB98" s="288"/>
      <c r="AC98" s="289" t="s">
        <v>9</v>
      </c>
      <c r="AD98" s="287">
        <v>5</v>
      </c>
      <c r="AE98" s="288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76" t="str">
        <f>C86</f>
        <v>HACIENDA</v>
      </c>
      <c r="G99" s="280"/>
      <c r="H99" s="280"/>
      <c r="I99" s="280"/>
      <c r="J99" s="280"/>
      <c r="K99" s="280"/>
      <c r="L99" s="280"/>
      <c r="M99" s="280"/>
      <c r="N99" s="280"/>
      <c r="O99" s="280"/>
      <c r="P99" s="277"/>
      <c r="Q99" s="92"/>
      <c r="R99" s="281" t="s">
        <v>138</v>
      </c>
      <c r="S99" s="282"/>
      <c r="T99" s="282"/>
      <c r="U99" s="283"/>
      <c r="V99" s="50"/>
      <c r="W99" s="284">
        <v>45169</v>
      </c>
      <c r="X99" s="285"/>
      <c r="Y99" s="285"/>
      <c r="Z99" s="286"/>
      <c r="AA99" s="287">
        <v>2</v>
      </c>
      <c r="AB99" s="288"/>
      <c r="AC99" s="289"/>
      <c r="AD99" s="287">
        <v>1</v>
      </c>
      <c r="AE99" s="288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74" t="s">
        <v>5</v>
      </c>
      <c r="G100" s="293"/>
      <c r="H100" s="293"/>
      <c r="I100" s="293"/>
      <c r="J100" s="293"/>
      <c r="K100" s="293"/>
      <c r="L100" s="293"/>
      <c r="M100" s="293"/>
      <c r="N100" s="293"/>
      <c r="O100" s="293"/>
      <c r="P100" s="275"/>
      <c r="Q100" s="85"/>
      <c r="R100" s="289" t="s">
        <v>35</v>
      </c>
      <c r="S100" s="289"/>
      <c r="T100" s="289"/>
      <c r="U100" s="289"/>
      <c r="V100" s="19"/>
      <c r="W100" s="294" t="s">
        <v>6</v>
      </c>
      <c r="X100" s="294"/>
      <c r="Y100" s="294"/>
      <c r="Z100" s="294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76" t="str">
        <f>C86</f>
        <v>HACIENDA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77"/>
      <c r="Q101" s="91"/>
      <c r="R101" s="281" t="s">
        <v>134</v>
      </c>
      <c r="S101" s="282"/>
      <c r="T101" s="282"/>
      <c r="U101" s="283"/>
      <c r="V101" s="48"/>
      <c r="W101" s="284">
        <v>45173</v>
      </c>
      <c r="X101" s="285"/>
      <c r="Y101" s="285"/>
      <c r="Z101" s="286"/>
      <c r="AA101" s="287">
        <v>1</v>
      </c>
      <c r="AB101" s="288"/>
      <c r="AC101" s="289" t="s">
        <v>9</v>
      </c>
      <c r="AD101" s="287">
        <v>1</v>
      </c>
      <c r="AE101" s="288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76" t="str">
        <f>C80</f>
        <v>EPC</v>
      </c>
      <c r="G102" s="280"/>
      <c r="H102" s="280"/>
      <c r="I102" s="280"/>
      <c r="J102" s="280"/>
      <c r="K102" s="280"/>
      <c r="L102" s="280"/>
      <c r="M102" s="280"/>
      <c r="N102" s="280"/>
      <c r="O102" s="280"/>
      <c r="P102" s="277"/>
      <c r="Q102" s="92"/>
      <c r="R102" s="281" t="s">
        <v>134</v>
      </c>
      <c r="S102" s="282"/>
      <c r="T102" s="282"/>
      <c r="U102" s="283"/>
      <c r="V102" s="50"/>
      <c r="W102" s="284">
        <v>45173</v>
      </c>
      <c r="X102" s="285"/>
      <c r="Y102" s="285"/>
      <c r="Z102" s="286"/>
      <c r="AA102" s="287">
        <v>2</v>
      </c>
      <c r="AB102" s="288"/>
      <c r="AC102" s="289"/>
      <c r="AD102" s="287">
        <v>1</v>
      </c>
      <c r="AE102" s="288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74" t="s">
        <v>5</v>
      </c>
      <c r="G103" s="293"/>
      <c r="H103" s="293"/>
      <c r="I103" s="293"/>
      <c r="J103" s="293"/>
      <c r="K103" s="293"/>
      <c r="L103" s="293"/>
      <c r="M103" s="293"/>
      <c r="N103" s="293"/>
      <c r="O103" s="293"/>
      <c r="P103" s="275"/>
      <c r="Q103" s="85"/>
      <c r="R103" s="289" t="s">
        <v>35</v>
      </c>
      <c r="S103" s="289"/>
      <c r="T103" s="289"/>
      <c r="U103" s="289"/>
      <c r="V103" s="19"/>
      <c r="W103" s="294" t="s">
        <v>6</v>
      </c>
      <c r="X103" s="294"/>
      <c r="Y103" s="294"/>
      <c r="Z103" s="294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76" t="str">
        <f>C84</f>
        <v xml:space="preserve">AGENCIA CATASTRAL </v>
      </c>
      <c r="G104" s="280"/>
      <c r="H104" s="280"/>
      <c r="I104" s="280"/>
      <c r="J104" s="280"/>
      <c r="K104" s="280"/>
      <c r="L104" s="280"/>
      <c r="M104" s="280"/>
      <c r="N104" s="280"/>
      <c r="O104" s="280"/>
      <c r="P104" s="277"/>
      <c r="Q104" s="91"/>
      <c r="R104" s="281" t="s">
        <v>138</v>
      </c>
      <c r="S104" s="282"/>
      <c r="T104" s="282"/>
      <c r="U104" s="283"/>
      <c r="V104" s="48"/>
      <c r="W104" s="284">
        <v>45176</v>
      </c>
      <c r="X104" s="285"/>
      <c r="Y104" s="285"/>
      <c r="Z104" s="286"/>
      <c r="AA104" s="287">
        <v>1</v>
      </c>
      <c r="AB104" s="288"/>
      <c r="AC104" s="289" t="s">
        <v>9</v>
      </c>
      <c r="AD104" s="287">
        <v>7</v>
      </c>
      <c r="AE104" s="288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76" t="str">
        <f>C78</f>
        <v>Contraloria de Cundinamarca</v>
      </c>
      <c r="G105" s="280"/>
      <c r="H105" s="280"/>
      <c r="I105" s="280"/>
      <c r="J105" s="280"/>
      <c r="K105" s="280"/>
      <c r="L105" s="280"/>
      <c r="M105" s="280"/>
      <c r="N105" s="280"/>
      <c r="O105" s="280"/>
      <c r="P105" s="277"/>
      <c r="Q105" s="92"/>
      <c r="R105" s="290" t="s">
        <v>138</v>
      </c>
      <c r="S105" s="291"/>
      <c r="T105" s="291"/>
      <c r="U105" s="292"/>
      <c r="V105" s="50"/>
      <c r="W105" s="284">
        <v>45176</v>
      </c>
      <c r="X105" s="285"/>
      <c r="Y105" s="285"/>
      <c r="Z105" s="286"/>
      <c r="AA105" s="287">
        <v>4</v>
      </c>
      <c r="AB105" s="288"/>
      <c r="AC105" s="289"/>
      <c r="AD105" s="287">
        <v>0</v>
      </c>
      <c r="AE105" s="288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ref="S13:AB19">
    <sortCondition ref="AA12"/>
  </sortState>
  <mergeCells count="568"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U71"/>
  <sheetViews>
    <sheetView zoomScale="80" zoomScaleNormal="80" workbookViewId="0">
      <selection activeCell="B10" sqref="B10:AG10"/>
    </sheetView>
  </sheetViews>
  <sheetFormatPr baseColWidth="10" defaultRowHeight="15" x14ac:dyDescent="0.25"/>
  <cols>
    <col min="2" max="3" width="14.140625" bestFit="1" customWidth="1"/>
    <col min="4" max="4" width="33.7109375" customWidth="1"/>
    <col min="5" max="5" width="18" customWidth="1"/>
    <col min="6" max="6" width="4.85546875" customWidth="1"/>
    <col min="7" max="7" width="5" customWidth="1"/>
    <col min="8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9" width="4.85546875" customWidth="1"/>
    <col min="30" max="30" width="6.28515625" bestFit="1" customWidth="1"/>
    <col min="31" max="31" width="4.85546875" customWidth="1"/>
    <col min="32" max="32" width="8.42578125" bestFit="1" customWidth="1"/>
    <col min="33" max="33" width="2.140625" bestFit="1" customWidth="1"/>
    <col min="34" max="37" width="4.85546875" customWidth="1"/>
    <col min="38" max="38" width="16.140625" bestFit="1" customWidth="1"/>
    <col min="45" max="45" width="16.140625" bestFit="1" customWidth="1"/>
  </cols>
  <sheetData>
    <row r="1" spans="2:47" ht="15.75" thickBot="1" x14ac:dyDescent="0.3"/>
    <row r="2" spans="2:47" ht="15" customHeight="1" x14ac:dyDescent="0.25"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5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2"/>
    </row>
    <row r="3" spans="2:47" ht="15" customHeight="1" x14ac:dyDescent="0.25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8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2"/>
    </row>
    <row r="4" spans="2:47" ht="15" customHeight="1" x14ac:dyDescent="0.25"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8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</row>
    <row r="5" spans="2:47" ht="15" customHeight="1" x14ac:dyDescent="0.25">
      <c r="B5" s="366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8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2"/>
    </row>
    <row r="6" spans="2:47" ht="15" customHeight="1" x14ac:dyDescent="0.25"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8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</row>
    <row r="7" spans="2:47" ht="15" customHeight="1" x14ac:dyDescent="0.25"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8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2"/>
    </row>
    <row r="8" spans="2:47" ht="15" customHeight="1" thickBot="1" x14ac:dyDescent="0.3">
      <c r="B8" s="366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8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2"/>
    </row>
    <row r="9" spans="2:47" ht="15" customHeight="1" thickBot="1" x14ac:dyDescent="0.3">
      <c r="B9" s="369" t="s">
        <v>238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1"/>
      <c r="U9" s="372" t="s">
        <v>239</v>
      </c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4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2"/>
    </row>
    <row r="10" spans="2:47" ht="15" customHeight="1" thickBot="1" x14ac:dyDescent="0.3">
      <c r="B10" s="375" t="s">
        <v>206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7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2"/>
    </row>
    <row r="11" spans="2:47" ht="15.75" thickBot="1" x14ac:dyDescent="0.3"/>
    <row r="12" spans="2:47" ht="16.5" thickBot="1" x14ac:dyDescent="0.3">
      <c r="B12" s="378" t="s">
        <v>207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80"/>
      <c r="AL12" s="153" t="s">
        <v>208</v>
      </c>
      <c r="AM12" s="154"/>
      <c r="AN12" s="154"/>
      <c r="AO12" s="391" t="s">
        <v>151</v>
      </c>
      <c r="AP12" s="391"/>
      <c r="AQ12" s="154"/>
      <c r="AR12" s="154"/>
      <c r="AS12" s="153" t="s">
        <v>208</v>
      </c>
    </row>
    <row r="13" spans="2:47" ht="21.75" thickBot="1" x14ac:dyDescent="0.4">
      <c r="B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2:47" ht="15.75" thickBot="1" x14ac:dyDescent="0.3">
      <c r="B14" s="404" t="s">
        <v>10</v>
      </c>
      <c r="C14" s="157"/>
      <c r="D14" s="407" t="s">
        <v>0</v>
      </c>
      <c r="E14" s="408"/>
      <c r="F14" s="409">
        <v>1</v>
      </c>
      <c r="G14" s="410"/>
      <c r="H14" s="411">
        <v>2</v>
      </c>
      <c r="I14" s="411"/>
      <c r="J14" s="411">
        <v>3</v>
      </c>
      <c r="K14" s="411"/>
      <c r="L14" s="411">
        <v>4</v>
      </c>
      <c r="M14" s="412"/>
      <c r="N14" s="392"/>
      <c r="O14" s="392"/>
      <c r="P14" s="47"/>
      <c r="Q14" s="47"/>
      <c r="R14" s="47"/>
      <c r="S14" s="47"/>
      <c r="T14" s="158" t="s">
        <v>13</v>
      </c>
      <c r="U14" s="159" t="s">
        <v>14</v>
      </c>
      <c r="V14" s="159" t="s">
        <v>15</v>
      </c>
      <c r="W14" s="159" t="s">
        <v>117</v>
      </c>
      <c r="X14" s="160" t="s">
        <v>108</v>
      </c>
      <c r="Y14" s="160" t="s">
        <v>16</v>
      </c>
      <c r="Z14" s="159" t="s">
        <v>111</v>
      </c>
      <c r="AA14" s="159" t="s">
        <v>112</v>
      </c>
      <c r="AB14" s="159" t="s">
        <v>107</v>
      </c>
      <c r="AC14" s="161" t="s">
        <v>1</v>
      </c>
      <c r="AD14" s="162" t="s">
        <v>17</v>
      </c>
      <c r="AE14" s="47"/>
      <c r="AF14" s="47"/>
      <c r="AG14" s="47"/>
      <c r="AH14" s="47"/>
      <c r="AI14" s="47"/>
      <c r="AJ14" s="47"/>
      <c r="AK14" s="47"/>
      <c r="AL14" s="163"/>
      <c r="AM14" s="163"/>
      <c r="AN14" s="163"/>
      <c r="AO14" s="163"/>
      <c r="AP14" s="163"/>
      <c r="AQ14" s="163"/>
      <c r="AR14" s="163"/>
      <c r="AS14" s="163"/>
    </row>
    <row r="15" spans="2:47" x14ac:dyDescent="0.25">
      <c r="B15" s="405"/>
      <c r="C15" s="393">
        <v>1</v>
      </c>
      <c r="D15" s="395" t="str">
        <f>'[1]SORTEO OCTAVOS '!F7</f>
        <v>EDUCACION</v>
      </c>
      <c r="E15" s="396"/>
      <c r="F15" s="397"/>
      <c r="G15" s="398"/>
      <c r="H15" s="401">
        <v>3</v>
      </c>
      <c r="I15" s="145">
        <v>8</v>
      </c>
      <c r="J15" s="341">
        <v>1</v>
      </c>
      <c r="K15" s="145">
        <v>1</v>
      </c>
      <c r="L15" s="335">
        <v>3</v>
      </c>
      <c r="M15" s="250">
        <v>3</v>
      </c>
      <c r="N15" s="403"/>
      <c r="O15" s="164"/>
      <c r="P15" s="164"/>
      <c r="Q15" s="164"/>
      <c r="R15" s="164"/>
      <c r="S15" s="164"/>
      <c r="T15" s="390">
        <v>3</v>
      </c>
      <c r="U15" s="305">
        <v>2</v>
      </c>
      <c r="V15" s="305">
        <v>0</v>
      </c>
      <c r="W15" s="305">
        <v>1</v>
      </c>
      <c r="X15" s="295">
        <v>0</v>
      </c>
      <c r="Y15" s="305">
        <v>0</v>
      </c>
      <c r="Z15" s="307">
        <f>I15+K15+M15+O15</f>
        <v>12</v>
      </c>
      <c r="AA15" s="307">
        <f>I16+K16+M16+O16</f>
        <v>2</v>
      </c>
      <c r="AB15" s="307">
        <f>+Z15-AA15</f>
        <v>10</v>
      </c>
      <c r="AC15" s="332">
        <f>H15+J15+L15+N15</f>
        <v>7</v>
      </c>
      <c r="AD15" s="413" t="s">
        <v>233</v>
      </c>
      <c r="AE15" s="164"/>
      <c r="AF15" s="164"/>
      <c r="AG15" s="164"/>
      <c r="AH15" s="164"/>
      <c r="AI15" s="164"/>
      <c r="AJ15" s="164"/>
      <c r="AK15" s="164"/>
      <c r="AL15" s="163"/>
      <c r="AM15" s="163"/>
      <c r="AN15" s="163"/>
      <c r="AO15" s="163"/>
      <c r="AP15" s="163"/>
      <c r="AQ15" s="163"/>
      <c r="AR15" s="163"/>
      <c r="AS15" s="163"/>
    </row>
    <row r="16" spans="2:47" ht="15.75" thickBot="1" x14ac:dyDescent="0.3">
      <c r="B16" s="405"/>
      <c r="C16" s="394"/>
      <c r="D16" s="322"/>
      <c r="E16" s="382"/>
      <c r="F16" s="399"/>
      <c r="G16" s="400"/>
      <c r="H16" s="402"/>
      <c r="I16" s="229">
        <v>1</v>
      </c>
      <c r="J16" s="341"/>
      <c r="K16" s="145">
        <v>1</v>
      </c>
      <c r="L16" s="336"/>
      <c r="M16" s="250">
        <v>0</v>
      </c>
      <c r="N16" s="403"/>
      <c r="O16" s="164"/>
      <c r="P16" s="164"/>
      <c r="Q16" s="164"/>
      <c r="R16" s="164"/>
      <c r="S16" s="164"/>
      <c r="T16" s="390"/>
      <c r="U16" s="306"/>
      <c r="V16" s="306"/>
      <c r="W16" s="306"/>
      <c r="X16" s="295"/>
      <c r="Y16" s="306"/>
      <c r="Z16" s="295"/>
      <c r="AA16" s="295"/>
      <c r="AB16" s="295"/>
      <c r="AC16" s="332"/>
      <c r="AD16" s="413"/>
      <c r="AE16" s="164"/>
      <c r="AF16" s="164"/>
      <c r="AG16" s="164"/>
      <c r="AH16" s="164"/>
      <c r="AI16" s="164"/>
      <c r="AJ16" s="164"/>
      <c r="AK16" s="164"/>
      <c r="AL16" s="163"/>
      <c r="AM16" s="163"/>
      <c r="AN16" s="163"/>
      <c r="AO16" s="163"/>
      <c r="AP16" s="163"/>
      <c r="AQ16" s="163"/>
      <c r="AR16" s="163"/>
      <c r="AS16" s="163"/>
    </row>
    <row r="17" spans="2:45" x14ac:dyDescent="0.25">
      <c r="B17" s="405"/>
      <c r="C17" s="415">
        <v>2</v>
      </c>
      <c r="D17" s="320" t="str">
        <f>'[1]SORTEO OCTAVOS '!F8</f>
        <v>IDECUT</v>
      </c>
      <c r="E17" s="381"/>
      <c r="F17" s="421">
        <v>0</v>
      </c>
      <c r="G17" s="221">
        <v>1</v>
      </c>
      <c r="H17" s="417"/>
      <c r="I17" s="418"/>
      <c r="J17" s="388">
        <v>0</v>
      </c>
      <c r="K17" s="145">
        <v>2</v>
      </c>
      <c r="L17" s="341">
        <v>0</v>
      </c>
      <c r="M17" s="250">
        <v>0</v>
      </c>
      <c r="N17" s="403"/>
      <c r="O17" s="164"/>
      <c r="P17" s="164"/>
      <c r="Q17" s="164"/>
      <c r="R17" s="164"/>
      <c r="S17" s="164"/>
      <c r="T17" s="390">
        <v>3</v>
      </c>
      <c r="U17" s="305">
        <v>0</v>
      </c>
      <c r="V17" s="305">
        <v>2</v>
      </c>
      <c r="W17" s="305">
        <v>0</v>
      </c>
      <c r="X17" s="295">
        <v>0</v>
      </c>
      <c r="Y17" s="305">
        <v>1</v>
      </c>
      <c r="Z17" s="307">
        <f>G17+K17+M17+O17</f>
        <v>3</v>
      </c>
      <c r="AA17" s="307">
        <f>G18+K18+M18+O18+3</f>
        <v>14</v>
      </c>
      <c r="AB17" s="307">
        <f>+Z17-AA17</f>
        <v>-11</v>
      </c>
      <c r="AC17" s="296">
        <f>F17+J17+L17+N17</f>
        <v>0</v>
      </c>
      <c r="AD17" s="414"/>
      <c r="AE17" s="164"/>
      <c r="AF17" s="164"/>
      <c r="AG17" s="164"/>
      <c r="AH17" s="164"/>
      <c r="AI17" s="164"/>
      <c r="AJ17" s="164"/>
      <c r="AK17" s="164"/>
      <c r="AL17" s="163"/>
      <c r="AM17" s="163"/>
      <c r="AN17" s="163"/>
      <c r="AO17" s="163"/>
      <c r="AP17" s="163"/>
      <c r="AQ17" s="163"/>
      <c r="AR17" s="163"/>
      <c r="AS17" s="163"/>
    </row>
    <row r="18" spans="2:45" ht="15" customHeight="1" thickBot="1" x14ac:dyDescent="0.3">
      <c r="B18" s="405"/>
      <c r="C18" s="394"/>
      <c r="D18" s="322"/>
      <c r="E18" s="382"/>
      <c r="F18" s="383"/>
      <c r="G18" s="222">
        <v>8</v>
      </c>
      <c r="H18" s="419"/>
      <c r="I18" s="420"/>
      <c r="J18" s="389"/>
      <c r="K18" s="229">
        <v>3</v>
      </c>
      <c r="L18" s="416"/>
      <c r="M18" s="250">
        <v>0</v>
      </c>
      <c r="N18" s="403"/>
      <c r="O18" s="164"/>
      <c r="P18" s="164"/>
      <c r="Q18" s="164"/>
      <c r="R18" s="164"/>
      <c r="S18" s="164"/>
      <c r="T18" s="390"/>
      <c r="U18" s="306"/>
      <c r="V18" s="306"/>
      <c r="W18" s="306"/>
      <c r="X18" s="295"/>
      <c r="Y18" s="306"/>
      <c r="Z18" s="295"/>
      <c r="AA18" s="295"/>
      <c r="AB18" s="295"/>
      <c r="AC18" s="297"/>
      <c r="AD18" s="414"/>
      <c r="AE18" s="164"/>
      <c r="AF18" s="164"/>
      <c r="AG18" s="164"/>
      <c r="AH18" s="164"/>
      <c r="AI18" s="164"/>
      <c r="AJ18" s="164"/>
      <c r="AK18" s="164"/>
      <c r="AL18" s="163"/>
      <c r="AM18" s="163"/>
      <c r="AN18" s="163"/>
      <c r="AO18" s="163"/>
      <c r="AP18" s="163"/>
      <c r="AQ18" s="163"/>
      <c r="AR18" s="163"/>
      <c r="AS18" s="163"/>
    </row>
    <row r="19" spans="2:45" ht="15" customHeight="1" x14ac:dyDescent="0.25">
      <c r="B19" s="405"/>
      <c r="C19" s="415">
        <v>3</v>
      </c>
      <c r="D19" s="320" t="str">
        <f>'[1]SORTEO OCTAVOS '!F9</f>
        <v>SALUD</v>
      </c>
      <c r="E19" s="381"/>
      <c r="F19" s="383">
        <v>1</v>
      </c>
      <c r="G19" s="145">
        <v>1</v>
      </c>
      <c r="H19" s="336">
        <v>3</v>
      </c>
      <c r="I19" s="221">
        <v>3</v>
      </c>
      <c r="J19" s="384"/>
      <c r="K19" s="385"/>
      <c r="L19" s="388">
        <v>3</v>
      </c>
      <c r="M19" s="250">
        <v>3</v>
      </c>
      <c r="N19" s="403"/>
      <c r="O19" s="164"/>
      <c r="P19" s="164"/>
      <c r="Q19" s="164"/>
      <c r="R19" s="164"/>
      <c r="S19" s="164"/>
      <c r="T19" s="390">
        <v>3</v>
      </c>
      <c r="U19" s="305">
        <v>2</v>
      </c>
      <c r="V19" s="305">
        <v>0</v>
      </c>
      <c r="W19" s="305">
        <v>1</v>
      </c>
      <c r="X19" s="295">
        <v>0</v>
      </c>
      <c r="Y19" s="305">
        <v>0</v>
      </c>
      <c r="Z19" s="307">
        <f>G19+I19+M19+O19</f>
        <v>7</v>
      </c>
      <c r="AA19" s="307">
        <f>G20+I20+M20+O20</f>
        <v>3</v>
      </c>
      <c r="AB19" s="295">
        <f>+Z19-AA19</f>
        <v>4</v>
      </c>
      <c r="AC19" s="296">
        <f>F19+H19+L19+N19</f>
        <v>7</v>
      </c>
      <c r="AD19" s="413" t="s">
        <v>234</v>
      </c>
      <c r="AE19" s="164"/>
      <c r="AF19" s="164"/>
      <c r="AG19" s="164"/>
      <c r="AH19" s="164"/>
      <c r="AI19" s="164"/>
      <c r="AJ19" s="164"/>
      <c r="AK19" s="164"/>
      <c r="AL19" s="163"/>
      <c r="AM19" s="163"/>
      <c r="AN19" s="163"/>
      <c r="AO19" s="163"/>
      <c r="AP19" s="163"/>
      <c r="AQ19" s="163"/>
      <c r="AR19" s="163"/>
      <c r="AS19" s="163"/>
    </row>
    <row r="20" spans="2:45" ht="15.75" thickBot="1" x14ac:dyDescent="0.3">
      <c r="B20" s="405"/>
      <c r="C20" s="394"/>
      <c r="D20" s="322"/>
      <c r="E20" s="382"/>
      <c r="F20" s="383"/>
      <c r="G20" s="145">
        <v>1</v>
      </c>
      <c r="H20" s="341"/>
      <c r="I20" s="222">
        <v>2</v>
      </c>
      <c r="J20" s="386"/>
      <c r="K20" s="387"/>
      <c r="L20" s="389"/>
      <c r="M20" s="251">
        <v>0</v>
      </c>
      <c r="N20" s="403"/>
      <c r="O20" s="164"/>
      <c r="P20" s="164"/>
      <c r="Q20" s="164"/>
      <c r="R20" s="164"/>
      <c r="S20" s="164"/>
      <c r="T20" s="390"/>
      <c r="U20" s="306"/>
      <c r="V20" s="306"/>
      <c r="W20" s="306"/>
      <c r="X20" s="295"/>
      <c r="Y20" s="306"/>
      <c r="Z20" s="295"/>
      <c r="AA20" s="295"/>
      <c r="AB20" s="295"/>
      <c r="AC20" s="297"/>
      <c r="AD20" s="413"/>
      <c r="AE20" s="164"/>
      <c r="AF20" s="164"/>
      <c r="AG20" s="164"/>
      <c r="AH20" s="164"/>
      <c r="AI20" s="164"/>
      <c r="AJ20" s="164"/>
      <c r="AK20" s="164"/>
      <c r="AL20" s="163"/>
      <c r="AM20" s="163"/>
      <c r="AN20" s="163"/>
      <c r="AO20" s="163"/>
      <c r="AP20" s="163"/>
      <c r="AQ20" s="163"/>
      <c r="AR20" s="163"/>
      <c r="AS20" s="163"/>
    </row>
    <row r="21" spans="2:45" x14ac:dyDescent="0.25">
      <c r="B21" s="405"/>
      <c r="C21" s="415">
        <v>4</v>
      </c>
      <c r="D21" s="320" t="str">
        <f>'[1]SORTEO OCTAVOS '!F10</f>
        <v>FONDECUN</v>
      </c>
      <c r="E21" s="381"/>
      <c r="F21" s="383">
        <v>0</v>
      </c>
      <c r="G21" s="145">
        <v>0</v>
      </c>
      <c r="H21" s="341">
        <v>0</v>
      </c>
      <c r="I21" s="145">
        <v>0</v>
      </c>
      <c r="J21" s="336">
        <v>0</v>
      </c>
      <c r="K21" s="221">
        <v>0</v>
      </c>
      <c r="L21" s="417"/>
      <c r="M21" s="418"/>
      <c r="N21" s="403"/>
      <c r="O21" s="164"/>
      <c r="P21" s="164"/>
      <c r="Q21" s="164"/>
      <c r="R21" s="164"/>
      <c r="S21" s="164"/>
      <c r="T21" s="390">
        <v>3</v>
      </c>
      <c r="U21" s="305">
        <v>0</v>
      </c>
      <c r="V21" s="305">
        <v>2</v>
      </c>
      <c r="W21" s="305">
        <v>0</v>
      </c>
      <c r="X21" s="295">
        <v>0</v>
      </c>
      <c r="Y21" s="305">
        <v>1</v>
      </c>
      <c r="Z21" s="307">
        <f>G21+I21+K21+O21</f>
        <v>0</v>
      </c>
      <c r="AA21" s="307">
        <f>G22+I22+K22+O22+3</f>
        <v>9</v>
      </c>
      <c r="AB21" s="295">
        <f>+Z21-AA21</f>
        <v>-9</v>
      </c>
      <c r="AC21" s="296">
        <f>F21+H21+J21+N21</f>
        <v>0</v>
      </c>
      <c r="AD21" s="414"/>
      <c r="AE21" s="164"/>
      <c r="AF21" s="164"/>
      <c r="AG21" s="164"/>
      <c r="AH21" s="164"/>
      <c r="AI21" s="164"/>
      <c r="AJ21" s="164"/>
      <c r="AK21" s="164"/>
      <c r="AL21" s="163"/>
      <c r="AM21" s="163"/>
      <c r="AN21" s="163"/>
      <c r="AO21" s="163"/>
      <c r="AP21" s="163"/>
      <c r="AQ21" s="163"/>
      <c r="AR21" s="163"/>
      <c r="AS21" s="163"/>
    </row>
    <row r="22" spans="2:45" ht="15.75" thickBot="1" x14ac:dyDescent="0.3">
      <c r="B22" s="406"/>
      <c r="C22" s="444"/>
      <c r="D22" s="445"/>
      <c r="E22" s="446"/>
      <c r="F22" s="447"/>
      <c r="G22" s="220">
        <v>3</v>
      </c>
      <c r="H22" s="416"/>
      <c r="I22" s="220">
        <v>0</v>
      </c>
      <c r="J22" s="416"/>
      <c r="K22" s="241">
        <v>3</v>
      </c>
      <c r="L22" s="419"/>
      <c r="M22" s="420"/>
      <c r="N22" s="403"/>
      <c r="O22" s="164"/>
      <c r="P22" s="164"/>
      <c r="Q22" s="164"/>
      <c r="R22" s="164"/>
      <c r="S22" s="164"/>
      <c r="T22" s="443"/>
      <c r="U22" s="362"/>
      <c r="V22" s="362"/>
      <c r="W22" s="362"/>
      <c r="X22" s="437"/>
      <c r="Y22" s="362"/>
      <c r="Z22" s="437"/>
      <c r="AA22" s="437"/>
      <c r="AB22" s="437"/>
      <c r="AC22" s="438"/>
      <c r="AD22" s="439"/>
      <c r="AE22" s="164"/>
      <c r="AF22" s="164"/>
      <c r="AG22" s="164"/>
      <c r="AH22" s="164"/>
      <c r="AI22" s="164"/>
      <c r="AJ22" s="164"/>
      <c r="AK22" s="164"/>
      <c r="AL22" s="163"/>
      <c r="AM22" s="163"/>
      <c r="AN22" s="163"/>
      <c r="AO22" s="163"/>
      <c r="AP22" s="163"/>
      <c r="AQ22" s="163"/>
      <c r="AR22" s="163"/>
      <c r="AS22" s="163"/>
    </row>
    <row r="23" spans="2:45" ht="15.75" thickBot="1" x14ac:dyDescent="0.3">
      <c r="AL23" s="163"/>
      <c r="AM23" s="163"/>
      <c r="AN23" s="163"/>
      <c r="AO23" s="163"/>
      <c r="AP23" s="163"/>
      <c r="AQ23" s="163"/>
      <c r="AR23" s="163"/>
      <c r="AS23" s="163"/>
    </row>
    <row r="24" spans="2:45" ht="15.75" thickBot="1" x14ac:dyDescent="0.3">
      <c r="B24" s="440" t="s">
        <v>209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2"/>
      <c r="AL24" s="163"/>
      <c r="AM24" s="163"/>
      <c r="AN24" s="163"/>
      <c r="AO24" s="163"/>
      <c r="AP24" s="163"/>
      <c r="AQ24" s="163"/>
      <c r="AR24" s="163"/>
      <c r="AS24" s="163"/>
    </row>
    <row r="25" spans="2:45" ht="15.75" customHeight="1" thickBot="1" x14ac:dyDescent="0.3">
      <c r="B25" s="422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425" t="s">
        <v>2</v>
      </c>
      <c r="AD25" s="426"/>
      <c r="AE25" s="426"/>
      <c r="AF25" s="426"/>
      <c r="AG25" s="427"/>
      <c r="AL25" s="163"/>
      <c r="AM25" s="163"/>
      <c r="AN25" s="163"/>
      <c r="AO25" s="163"/>
      <c r="AP25" s="163"/>
      <c r="AQ25" s="163"/>
      <c r="AR25" s="163"/>
      <c r="AS25" s="163"/>
    </row>
    <row r="26" spans="2:45" s="168" customFormat="1" ht="15.75" thickBot="1" x14ac:dyDescent="0.3">
      <c r="B26" s="165" t="s">
        <v>3</v>
      </c>
      <c r="C26" s="166"/>
      <c r="D26" s="167" t="s">
        <v>4</v>
      </c>
      <c r="E26" s="428" t="s">
        <v>9</v>
      </c>
      <c r="F26" s="428"/>
      <c r="G26" s="429" t="s">
        <v>5</v>
      </c>
      <c r="H26" s="428"/>
      <c r="I26" s="428"/>
      <c r="J26" s="428"/>
      <c r="K26" s="428"/>
      <c r="L26" s="428"/>
      <c r="M26" s="428"/>
      <c r="N26" s="428"/>
      <c r="O26" s="428"/>
      <c r="P26" s="428"/>
      <c r="Q26" s="430"/>
      <c r="R26" s="166"/>
      <c r="S26" s="431" t="s">
        <v>35</v>
      </c>
      <c r="T26" s="432"/>
      <c r="U26" s="432"/>
      <c r="V26" s="433"/>
      <c r="W26" s="166"/>
      <c r="X26" s="429" t="s">
        <v>6</v>
      </c>
      <c r="Y26" s="428"/>
      <c r="Z26" s="428"/>
      <c r="AA26" s="428"/>
      <c r="AB26" s="430"/>
      <c r="AC26" s="434" t="s">
        <v>4</v>
      </c>
      <c r="AD26" s="435"/>
      <c r="AE26" s="167" t="s">
        <v>9</v>
      </c>
      <c r="AF26" s="436" t="s">
        <v>5</v>
      </c>
      <c r="AG26" s="435"/>
      <c r="AL26" s="169"/>
      <c r="AM26" s="169"/>
      <c r="AN26" s="169"/>
      <c r="AO26" s="169"/>
      <c r="AP26" s="169"/>
      <c r="AQ26" s="169"/>
      <c r="AR26" s="169"/>
      <c r="AS26" s="169"/>
    </row>
    <row r="27" spans="2:45" x14ac:dyDescent="0.25">
      <c r="B27" s="170" t="s">
        <v>210</v>
      </c>
      <c r="C27" s="171"/>
      <c r="D27" s="172" t="str">
        <f>D15</f>
        <v>EDUCACION</v>
      </c>
      <c r="E27" s="460" t="s">
        <v>9</v>
      </c>
      <c r="F27" s="461"/>
      <c r="G27" s="462" t="str">
        <f>D21</f>
        <v>FONDECUN</v>
      </c>
      <c r="H27" s="463"/>
      <c r="I27" s="463"/>
      <c r="J27" s="463"/>
      <c r="K27" s="463"/>
      <c r="L27" s="463"/>
      <c r="M27" s="463"/>
      <c r="N27" s="463"/>
      <c r="O27" s="463"/>
      <c r="P27" s="463"/>
      <c r="Q27" s="464"/>
      <c r="R27" s="173"/>
      <c r="S27" s="465" t="s">
        <v>211</v>
      </c>
      <c r="T27" s="466"/>
      <c r="U27" s="466"/>
      <c r="V27" s="467"/>
      <c r="W27" s="64"/>
      <c r="X27" s="468">
        <v>45181</v>
      </c>
      <c r="Y27" s="469"/>
      <c r="Z27" s="469"/>
      <c r="AA27" s="469"/>
      <c r="AB27" s="470"/>
      <c r="AC27" s="471">
        <v>3</v>
      </c>
      <c r="AD27" s="472"/>
      <c r="AE27" s="302" t="s">
        <v>9</v>
      </c>
      <c r="AF27" s="448">
        <v>0</v>
      </c>
      <c r="AG27" s="449"/>
      <c r="AL27" s="163"/>
      <c r="AM27" s="163"/>
      <c r="AN27" s="163"/>
      <c r="AO27" s="163"/>
      <c r="AP27" s="163"/>
      <c r="AQ27" s="163"/>
      <c r="AR27" s="163"/>
      <c r="AS27" s="163"/>
    </row>
    <row r="28" spans="2:45" ht="15.75" customHeight="1" thickBot="1" x14ac:dyDescent="0.3">
      <c r="B28" s="174" t="s">
        <v>136</v>
      </c>
      <c r="C28" s="175"/>
      <c r="D28" s="176" t="str">
        <f>D17</f>
        <v>IDECUT</v>
      </c>
      <c r="E28" s="450" t="s">
        <v>9</v>
      </c>
      <c r="F28" s="450"/>
      <c r="G28" s="451" t="str">
        <f>D19</f>
        <v>SALUD</v>
      </c>
      <c r="H28" s="280"/>
      <c r="I28" s="280"/>
      <c r="J28" s="280"/>
      <c r="K28" s="280"/>
      <c r="L28" s="280"/>
      <c r="M28" s="280"/>
      <c r="N28" s="280"/>
      <c r="O28" s="280"/>
      <c r="P28" s="280"/>
      <c r="Q28" s="452"/>
      <c r="R28" s="91"/>
      <c r="S28" s="453" t="s">
        <v>211</v>
      </c>
      <c r="T28" s="454"/>
      <c r="U28" s="454"/>
      <c r="V28" s="455"/>
      <c r="W28" s="89"/>
      <c r="X28" s="456">
        <v>45182</v>
      </c>
      <c r="Y28" s="457"/>
      <c r="Z28" s="457"/>
      <c r="AA28" s="457"/>
      <c r="AB28" s="458"/>
      <c r="AC28" s="361">
        <v>2</v>
      </c>
      <c r="AD28" s="288"/>
      <c r="AE28" s="289"/>
      <c r="AF28" s="287">
        <v>3</v>
      </c>
      <c r="AG28" s="459"/>
      <c r="AL28" s="163"/>
      <c r="AM28" s="163"/>
      <c r="AN28" s="163"/>
      <c r="AO28" s="163"/>
      <c r="AP28" s="163"/>
      <c r="AQ28" s="163"/>
      <c r="AR28" s="163"/>
      <c r="AS28" s="163"/>
    </row>
    <row r="29" spans="2:45" s="168" customFormat="1" ht="15.75" thickBot="1" x14ac:dyDescent="0.3">
      <c r="B29" s="165" t="s">
        <v>3</v>
      </c>
      <c r="C29" s="166"/>
      <c r="D29" s="167" t="s">
        <v>4</v>
      </c>
      <c r="E29" s="428"/>
      <c r="F29" s="428"/>
      <c r="G29" s="429" t="s">
        <v>5</v>
      </c>
      <c r="H29" s="428"/>
      <c r="I29" s="428"/>
      <c r="J29" s="428"/>
      <c r="K29" s="428"/>
      <c r="L29" s="428"/>
      <c r="M29" s="428"/>
      <c r="N29" s="428"/>
      <c r="O29" s="428"/>
      <c r="P29" s="428"/>
      <c r="Q29" s="430"/>
      <c r="R29" s="166"/>
      <c r="S29" s="431" t="s">
        <v>35</v>
      </c>
      <c r="T29" s="432"/>
      <c r="U29" s="432"/>
      <c r="V29" s="433"/>
      <c r="W29" s="166"/>
      <c r="X29" s="429" t="s">
        <v>6</v>
      </c>
      <c r="Y29" s="428"/>
      <c r="Z29" s="428"/>
      <c r="AA29" s="428"/>
      <c r="AB29" s="430"/>
      <c r="AC29" s="434" t="s">
        <v>4</v>
      </c>
      <c r="AD29" s="435"/>
      <c r="AE29" s="167" t="s">
        <v>9</v>
      </c>
      <c r="AF29" s="436" t="s">
        <v>5</v>
      </c>
      <c r="AG29" s="435"/>
      <c r="AL29" s="169"/>
      <c r="AM29" s="169"/>
      <c r="AN29" s="169"/>
      <c r="AO29" s="169"/>
      <c r="AP29" s="169"/>
      <c r="AQ29" s="169"/>
      <c r="AR29" s="169"/>
      <c r="AS29" s="169"/>
    </row>
    <row r="30" spans="2:45" ht="15" customHeight="1" x14ac:dyDescent="0.25">
      <c r="B30" s="174" t="s">
        <v>210</v>
      </c>
      <c r="C30" s="177"/>
      <c r="D30" s="176" t="str">
        <f>D21</f>
        <v>FONDECUN</v>
      </c>
      <c r="E30" s="460" t="s">
        <v>9</v>
      </c>
      <c r="F30" s="461"/>
      <c r="G30" s="451" t="str">
        <f>D19</f>
        <v>SALUD</v>
      </c>
      <c r="H30" s="280"/>
      <c r="I30" s="280"/>
      <c r="J30" s="280"/>
      <c r="K30" s="280"/>
      <c r="L30" s="280"/>
      <c r="M30" s="280"/>
      <c r="N30" s="280"/>
      <c r="O30" s="280"/>
      <c r="P30" s="280"/>
      <c r="Q30" s="452"/>
      <c r="R30" s="91"/>
      <c r="S30" s="465" t="s">
        <v>211</v>
      </c>
      <c r="T30" s="466"/>
      <c r="U30" s="466"/>
      <c r="V30" s="467"/>
      <c r="W30" s="48"/>
      <c r="X30" s="476">
        <v>45187</v>
      </c>
      <c r="Y30" s="477"/>
      <c r="Z30" s="477"/>
      <c r="AA30" s="477"/>
      <c r="AB30" s="478"/>
      <c r="AC30" s="361">
        <v>0</v>
      </c>
      <c r="AD30" s="288"/>
      <c r="AE30" s="301" t="s">
        <v>9</v>
      </c>
      <c r="AF30" s="287">
        <v>3</v>
      </c>
      <c r="AG30" s="459"/>
      <c r="AL30" s="163"/>
      <c r="AM30" s="163"/>
      <c r="AN30" s="163"/>
      <c r="AO30" s="163"/>
      <c r="AP30" s="163"/>
      <c r="AQ30" s="163"/>
      <c r="AR30" s="163"/>
      <c r="AS30" s="163"/>
    </row>
    <row r="31" spans="2:45" ht="15.75" customHeight="1" thickBot="1" x14ac:dyDescent="0.3">
      <c r="B31" s="174" t="s">
        <v>136</v>
      </c>
      <c r="C31" s="177"/>
      <c r="D31" s="176" t="str">
        <f>D15</f>
        <v>EDUCACION</v>
      </c>
      <c r="E31" s="450" t="s">
        <v>9</v>
      </c>
      <c r="F31" s="450"/>
      <c r="G31" s="451" t="str">
        <f>D17</f>
        <v>IDECUT</v>
      </c>
      <c r="H31" s="280"/>
      <c r="I31" s="280"/>
      <c r="J31" s="280"/>
      <c r="K31" s="280"/>
      <c r="L31" s="280"/>
      <c r="M31" s="280"/>
      <c r="N31" s="280"/>
      <c r="O31" s="280"/>
      <c r="P31" s="280"/>
      <c r="Q31" s="452"/>
      <c r="R31" s="91"/>
      <c r="S31" s="453" t="s">
        <v>211</v>
      </c>
      <c r="T31" s="454"/>
      <c r="U31" s="454"/>
      <c r="V31" s="455"/>
      <c r="W31" s="48"/>
      <c r="X31" s="473">
        <v>45187</v>
      </c>
      <c r="Y31" s="474"/>
      <c r="Z31" s="474"/>
      <c r="AA31" s="474"/>
      <c r="AB31" s="475"/>
      <c r="AC31" s="361">
        <v>8</v>
      </c>
      <c r="AD31" s="288"/>
      <c r="AE31" s="302"/>
      <c r="AF31" s="287">
        <v>1</v>
      </c>
      <c r="AG31" s="459"/>
      <c r="AL31" s="163"/>
      <c r="AM31" s="163"/>
      <c r="AN31" s="163"/>
      <c r="AO31" s="163"/>
      <c r="AP31" s="163"/>
      <c r="AQ31" s="163"/>
      <c r="AR31" s="163"/>
      <c r="AS31" s="163"/>
    </row>
    <row r="32" spans="2:45" s="168" customFormat="1" ht="15.75" thickBot="1" x14ac:dyDescent="0.3">
      <c r="B32" s="165" t="s">
        <v>3</v>
      </c>
      <c r="C32" s="166"/>
      <c r="D32" s="167" t="s">
        <v>4</v>
      </c>
      <c r="E32" s="428"/>
      <c r="F32" s="428"/>
      <c r="G32" s="429" t="s">
        <v>5</v>
      </c>
      <c r="H32" s="428"/>
      <c r="I32" s="428"/>
      <c r="J32" s="428"/>
      <c r="K32" s="428"/>
      <c r="L32" s="428"/>
      <c r="M32" s="428"/>
      <c r="N32" s="428"/>
      <c r="O32" s="428"/>
      <c r="P32" s="428"/>
      <c r="Q32" s="430"/>
      <c r="R32" s="166"/>
      <c r="S32" s="431" t="s">
        <v>35</v>
      </c>
      <c r="T32" s="432"/>
      <c r="U32" s="432"/>
      <c r="V32" s="433"/>
      <c r="W32" s="166"/>
      <c r="X32" s="429" t="s">
        <v>6</v>
      </c>
      <c r="Y32" s="428"/>
      <c r="Z32" s="428"/>
      <c r="AA32" s="428"/>
      <c r="AB32" s="430"/>
      <c r="AC32" s="434" t="s">
        <v>4</v>
      </c>
      <c r="AD32" s="435"/>
      <c r="AE32" s="167" t="s">
        <v>9</v>
      </c>
      <c r="AF32" s="436" t="s">
        <v>5</v>
      </c>
      <c r="AG32" s="435"/>
      <c r="AL32" s="169"/>
      <c r="AM32" s="169"/>
      <c r="AN32" s="169"/>
      <c r="AO32" s="169"/>
      <c r="AP32" s="169"/>
      <c r="AQ32" s="169"/>
      <c r="AR32" s="169"/>
      <c r="AS32" s="169"/>
    </row>
    <row r="33" spans="2:45" ht="15" customHeight="1" x14ac:dyDescent="0.25">
      <c r="B33" s="174" t="s">
        <v>136</v>
      </c>
      <c r="C33" s="177"/>
      <c r="D33" s="176" t="str">
        <f>D17</f>
        <v>IDECUT</v>
      </c>
      <c r="E33" s="460" t="s">
        <v>9</v>
      </c>
      <c r="F33" s="461"/>
      <c r="G33" s="451" t="str">
        <f>D21</f>
        <v>FONDECUN</v>
      </c>
      <c r="H33" s="280"/>
      <c r="I33" s="280"/>
      <c r="J33" s="280"/>
      <c r="K33" s="280"/>
      <c r="L33" s="280"/>
      <c r="M33" s="280"/>
      <c r="N33" s="280"/>
      <c r="O33" s="280"/>
      <c r="P33" s="280"/>
      <c r="Q33" s="452"/>
      <c r="R33" s="91"/>
      <c r="S33" s="465" t="s">
        <v>211</v>
      </c>
      <c r="T33" s="466"/>
      <c r="U33" s="466"/>
      <c r="V33" s="467"/>
      <c r="W33" s="48"/>
      <c r="X33" s="476">
        <v>45189</v>
      </c>
      <c r="Y33" s="477"/>
      <c r="Z33" s="477"/>
      <c r="AA33" s="477"/>
      <c r="AB33" s="478"/>
      <c r="AC33" s="361" t="s">
        <v>231</v>
      </c>
      <c r="AD33" s="288"/>
      <c r="AE33" s="289" t="s">
        <v>9</v>
      </c>
      <c r="AF33" s="287" t="s">
        <v>231</v>
      </c>
      <c r="AG33" s="459"/>
      <c r="AL33" s="163"/>
      <c r="AM33" s="163"/>
      <c r="AN33" s="163"/>
      <c r="AO33" s="163"/>
      <c r="AP33" s="163"/>
      <c r="AQ33" s="163"/>
      <c r="AR33" s="163"/>
      <c r="AS33" s="163"/>
    </row>
    <row r="34" spans="2:45" ht="15.75" customHeight="1" thickBot="1" x14ac:dyDescent="0.3">
      <c r="B34" s="178" t="s">
        <v>229</v>
      </c>
      <c r="C34" s="179"/>
      <c r="D34" s="180" t="str">
        <f>D19</f>
        <v>SALUD</v>
      </c>
      <c r="E34" s="479" t="s">
        <v>9</v>
      </c>
      <c r="F34" s="479"/>
      <c r="G34" s="480" t="str">
        <f>D15</f>
        <v>EDUCACION</v>
      </c>
      <c r="H34" s="481"/>
      <c r="I34" s="481"/>
      <c r="J34" s="481"/>
      <c r="K34" s="481"/>
      <c r="L34" s="481"/>
      <c r="M34" s="481"/>
      <c r="N34" s="481"/>
      <c r="O34" s="481"/>
      <c r="P34" s="481"/>
      <c r="Q34" s="482"/>
      <c r="R34" s="181"/>
      <c r="S34" s="453" t="s">
        <v>211</v>
      </c>
      <c r="T34" s="454"/>
      <c r="U34" s="454"/>
      <c r="V34" s="455"/>
      <c r="W34" s="182"/>
      <c r="X34" s="473">
        <v>45189</v>
      </c>
      <c r="Y34" s="474"/>
      <c r="Z34" s="474"/>
      <c r="AA34" s="474"/>
      <c r="AB34" s="475"/>
      <c r="AC34" s="483">
        <v>1</v>
      </c>
      <c r="AD34" s="484"/>
      <c r="AE34" s="487"/>
      <c r="AF34" s="485">
        <v>1</v>
      </c>
      <c r="AG34" s="486"/>
      <c r="AL34" s="163"/>
      <c r="AM34" s="163"/>
      <c r="AN34" s="163"/>
      <c r="AO34" s="163"/>
      <c r="AP34" s="163"/>
      <c r="AQ34" s="163"/>
      <c r="AR34" s="163"/>
      <c r="AS34" s="163"/>
    </row>
    <row r="35" spans="2:45" ht="29.25" customHeight="1" thickBot="1" x14ac:dyDescent="0.3">
      <c r="B35" s="492" t="s">
        <v>212</v>
      </c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4"/>
      <c r="AL35" s="163"/>
      <c r="AM35" s="163"/>
      <c r="AN35" s="163"/>
      <c r="AO35" s="163"/>
      <c r="AP35" s="163"/>
      <c r="AQ35" s="163"/>
      <c r="AR35" s="163"/>
      <c r="AS35" s="163"/>
    </row>
    <row r="36" spans="2:45" ht="15.75" thickBot="1" x14ac:dyDescent="0.3">
      <c r="AL36" s="163"/>
      <c r="AM36" s="163"/>
      <c r="AN36" s="163"/>
      <c r="AO36" s="163"/>
      <c r="AP36" s="163"/>
      <c r="AQ36" s="163"/>
      <c r="AR36" s="163"/>
      <c r="AS36" s="163"/>
    </row>
    <row r="37" spans="2:45" ht="15.75" customHeight="1" thickBot="1" x14ac:dyDescent="0.3">
      <c r="B37" s="404" t="s">
        <v>11</v>
      </c>
      <c r="C37" s="157"/>
      <c r="D37" s="407" t="s">
        <v>0</v>
      </c>
      <c r="E37" s="495"/>
      <c r="F37" s="496">
        <v>1</v>
      </c>
      <c r="G37" s="497"/>
      <c r="H37" s="496">
        <v>2</v>
      </c>
      <c r="I37" s="497"/>
      <c r="J37" s="496">
        <v>3</v>
      </c>
      <c r="K37" s="497"/>
      <c r="L37" s="496">
        <v>4</v>
      </c>
      <c r="M37" s="497"/>
      <c r="N37" s="392"/>
      <c r="O37" s="392"/>
      <c r="P37" s="47"/>
      <c r="Q37" s="47"/>
      <c r="R37" s="47"/>
      <c r="S37" s="47"/>
      <c r="T37" s="158" t="s">
        <v>13</v>
      </c>
      <c r="U37" s="159" t="s">
        <v>14</v>
      </c>
      <c r="V37" s="159" t="s">
        <v>15</v>
      </c>
      <c r="W37" s="159" t="s">
        <v>117</v>
      </c>
      <c r="X37" s="160" t="s">
        <v>108</v>
      </c>
      <c r="Y37" s="160" t="s">
        <v>16</v>
      </c>
      <c r="Z37" s="159" t="s">
        <v>111</v>
      </c>
      <c r="AA37" s="159" t="s">
        <v>112</v>
      </c>
      <c r="AB37" s="159" t="s">
        <v>107</v>
      </c>
      <c r="AC37" s="161" t="s">
        <v>1</v>
      </c>
      <c r="AD37" s="162" t="s">
        <v>17</v>
      </c>
      <c r="AL37" s="163"/>
      <c r="AM37" s="163"/>
      <c r="AN37" s="163"/>
      <c r="AO37" s="163"/>
      <c r="AP37" s="163"/>
      <c r="AQ37" s="163"/>
      <c r="AR37" s="163"/>
      <c r="AS37" s="163"/>
    </row>
    <row r="38" spans="2:45" x14ac:dyDescent="0.25">
      <c r="B38" s="405"/>
      <c r="C38" s="393">
        <v>1</v>
      </c>
      <c r="D38" s="395" t="str">
        <f>'[1]SORTEO OCTAVOS '!I7</f>
        <v>INDEPORTES</v>
      </c>
      <c r="E38" s="396"/>
      <c r="F38" s="397"/>
      <c r="G38" s="398"/>
      <c r="H38" s="488">
        <v>1</v>
      </c>
      <c r="I38" s="228">
        <v>0</v>
      </c>
      <c r="J38" s="490">
        <v>0</v>
      </c>
      <c r="K38" s="228">
        <v>2</v>
      </c>
      <c r="L38" s="505">
        <v>3</v>
      </c>
      <c r="M38" s="252">
        <v>3</v>
      </c>
      <c r="N38" s="403"/>
      <c r="O38" s="164"/>
      <c r="P38" s="164"/>
      <c r="Q38" s="164"/>
      <c r="R38" s="164"/>
      <c r="S38" s="164"/>
      <c r="T38" s="390">
        <v>3</v>
      </c>
      <c r="U38" s="305">
        <v>1</v>
      </c>
      <c r="V38" s="305">
        <v>1</v>
      </c>
      <c r="W38" s="305">
        <v>1</v>
      </c>
      <c r="X38" s="295">
        <v>0</v>
      </c>
      <c r="Y38" s="305">
        <v>0</v>
      </c>
      <c r="Z38" s="307">
        <f>I38+K38+M38+O38</f>
        <v>5</v>
      </c>
      <c r="AA38" s="307">
        <f>I39+K39+M39+O39</f>
        <v>4</v>
      </c>
      <c r="AB38" s="307">
        <f>+Z38-AA38</f>
        <v>1</v>
      </c>
      <c r="AC38" s="332">
        <f>H38+J38+L38+N38</f>
        <v>4</v>
      </c>
      <c r="AD38" s="414"/>
      <c r="AL38" s="163"/>
      <c r="AM38" s="163"/>
      <c r="AN38" s="163"/>
      <c r="AO38" s="163"/>
      <c r="AP38" s="163"/>
      <c r="AQ38" s="163"/>
      <c r="AR38" s="163"/>
      <c r="AS38" s="163"/>
    </row>
    <row r="39" spans="2:45" ht="15" customHeight="1" thickBot="1" x14ac:dyDescent="0.3">
      <c r="B39" s="405"/>
      <c r="C39" s="394"/>
      <c r="D39" s="322"/>
      <c r="E39" s="382"/>
      <c r="F39" s="399"/>
      <c r="G39" s="400"/>
      <c r="H39" s="489"/>
      <c r="I39" s="224">
        <v>0</v>
      </c>
      <c r="J39" s="491"/>
      <c r="K39" s="223">
        <v>3</v>
      </c>
      <c r="L39" s="506"/>
      <c r="M39" s="250">
        <v>1</v>
      </c>
      <c r="N39" s="403"/>
      <c r="O39" s="164"/>
      <c r="P39" s="164"/>
      <c r="Q39" s="164"/>
      <c r="R39" s="164"/>
      <c r="S39" s="164"/>
      <c r="T39" s="390"/>
      <c r="U39" s="306"/>
      <c r="V39" s="306"/>
      <c r="W39" s="306"/>
      <c r="X39" s="295"/>
      <c r="Y39" s="306"/>
      <c r="Z39" s="295"/>
      <c r="AA39" s="295"/>
      <c r="AB39" s="295"/>
      <c r="AC39" s="332"/>
      <c r="AD39" s="414"/>
      <c r="AL39" s="163"/>
      <c r="AM39" s="163"/>
      <c r="AN39" s="163"/>
      <c r="AO39" s="163"/>
      <c r="AP39" s="163"/>
      <c r="AQ39" s="163"/>
      <c r="AR39" s="163"/>
      <c r="AS39" s="163"/>
    </row>
    <row r="40" spans="2:45" ht="15" customHeight="1" x14ac:dyDescent="0.25">
      <c r="B40" s="405"/>
      <c r="C40" s="415">
        <v>2</v>
      </c>
      <c r="D40" s="320" t="str">
        <f>'[1]SORTEO OCTAVOS '!I8</f>
        <v>ICCU</v>
      </c>
      <c r="E40" s="381"/>
      <c r="F40" s="507">
        <v>1</v>
      </c>
      <c r="G40" s="225">
        <v>0</v>
      </c>
      <c r="H40" s="417"/>
      <c r="I40" s="418"/>
      <c r="J40" s="503">
        <v>3</v>
      </c>
      <c r="K40" s="223">
        <v>2</v>
      </c>
      <c r="L40" s="503">
        <v>3</v>
      </c>
      <c r="M40" s="253">
        <v>3</v>
      </c>
      <c r="N40" s="403"/>
      <c r="O40" s="164"/>
      <c r="P40" s="164"/>
      <c r="Q40" s="164"/>
      <c r="R40" s="164"/>
      <c r="S40" s="164"/>
      <c r="T40" s="390">
        <v>3</v>
      </c>
      <c r="U40" s="305">
        <v>1</v>
      </c>
      <c r="V40" s="305">
        <v>0</v>
      </c>
      <c r="W40" s="305">
        <v>1</v>
      </c>
      <c r="X40" s="295">
        <v>0</v>
      </c>
      <c r="Y40" s="305">
        <v>1</v>
      </c>
      <c r="Z40" s="307">
        <v>5</v>
      </c>
      <c r="AA40" s="307">
        <f>G41+K41+M41+O41</f>
        <v>1</v>
      </c>
      <c r="AB40" s="307">
        <f>+Z40-AA40</f>
        <v>4</v>
      </c>
      <c r="AC40" s="296">
        <f>F40+J40+L40+N40</f>
        <v>7</v>
      </c>
      <c r="AD40" s="413" t="s">
        <v>233</v>
      </c>
      <c r="AL40" s="163"/>
      <c r="AM40" s="163"/>
      <c r="AN40" s="163"/>
      <c r="AO40" s="163"/>
      <c r="AP40" s="163"/>
      <c r="AQ40" s="163"/>
      <c r="AR40" s="163"/>
      <c r="AS40" s="163"/>
    </row>
    <row r="41" spans="2:45" ht="15.75" customHeight="1" thickBot="1" x14ac:dyDescent="0.3">
      <c r="B41" s="405"/>
      <c r="C41" s="394"/>
      <c r="D41" s="322"/>
      <c r="E41" s="382"/>
      <c r="F41" s="498"/>
      <c r="G41" s="227">
        <v>0</v>
      </c>
      <c r="H41" s="419"/>
      <c r="I41" s="420"/>
      <c r="J41" s="504"/>
      <c r="K41" s="224">
        <v>1</v>
      </c>
      <c r="L41" s="500"/>
      <c r="M41" s="253">
        <v>0</v>
      </c>
      <c r="N41" s="403"/>
      <c r="O41" s="164"/>
      <c r="P41" s="164"/>
      <c r="Q41" s="164"/>
      <c r="R41" s="164"/>
      <c r="S41" s="164"/>
      <c r="T41" s="390"/>
      <c r="U41" s="306"/>
      <c r="V41" s="306"/>
      <c r="W41" s="306"/>
      <c r="X41" s="295"/>
      <c r="Y41" s="306"/>
      <c r="Z41" s="295"/>
      <c r="AA41" s="295"/>
      <c r="AB41" s="295"/>
      <c r="AC41" s="297"/>
      <c r="AD41" s="413"/>
      <c r="AL41" s="163"/>
      <c r="AM41" s="163"/>
      <c r="AN41" s="163"/>
      <c r="AO41" s="163"/>
      <c r="AP41" s="163"/>
      <c r="AQ41" s="163"/>
      <c r="AR41" s="163"/>
      <c r="AS41" s="163"/>
    </row>
    <row r="42" spans="2:45" ht="15" customHeight="1" x14ac:dyDescent="0.25">
      <c r="B42" s="405"/>
      <c r="C42" s="415">
        <v>3</v>
      </c>
      <c r="D42" s="320" t="str">
        <f>'[1]SORTEO OCTAVOS '!I9</f>
        <v xml:space="preserve">AGENCIA DE EMPLEO </v>
      </c>
      <c r="E42" s="381"/>
      <c r="F42" s="498">
        <v>3</v>
      </c>
      <c r="G42" s="223">
        <v>3</v>
      </c>
      <c r="H42" s="499">
        <v>0</v>
      </c>
      <c r="I42" s="225">
        <v>1</v>
      </c>
      <c r="J42" s="384"/>
      <c r="K42" s="501"/>
      <c r="L42" s="503">
        <v>3</v>
      </c>
      <c r="M42" s="253">
        <v>2</v>
      </c>
      <c r="N42" s="403"/>
      <c r="O42" s="164"/>
      <c r="P42" s="164"/>
      <c r="Q42" s="164"/>
      <c r="R42" s="164"/>
      <c r="S42" s="164"/>
      <c r="T42" s="390">
        <v>3</v>
      </c>
      <c r="U42" s="305">
        <v>2</v>
      </c>
      <c r="V42" s="305">
        <v>1</v>
      </c>
      <c r="W42" s="305">
        <v>0</v>
      </c>
      <c r="X42" s="295">
        <v>0</v>
      </c>
      <c r="Y42" s="305">
        <v>0</v>
      </c>
      <c r="Z42" s="307">
        <f>G42+I42+M42+O42</f>
        <v>6</v>
      </c>
      <c r="AA42" s="307">
        <f>G43+I43+M43+O43</f>
        <v>4</v>
      </c>
      <c r="AB42" s="295">
        <f>+Z42-AA42</f>
        <v>2</v>
      </c>
      <c r="AC42" s="296">
        <f>F42+H42+L42+N42</f>
        <v>6</v>
      </c>
      <c r="AD42" s="413" t="s">
        <v>234</v>
      </c>
      <c r="AL42" s="163"/>
      <c r="AM42" s="163"/>
      <c r="AN42" s="163"/>
      <c r="AO42" s="163"/>
      <c r="AP42" s="163"/>
      <c r="AQ42" s="163"/>
      <c r="AR42" s="163"/>
      <c r="AS42" s="163"/>
    </row>
    <row r="43" spans="2:45" ht="15" customHeight="1" thickBot="1" x14ac:dyDescent="0.3">
      <c r="B43" s="405"/>
      <c r="C43" s="394"/>
      <c r="D43" s="322"/>
      <c r="E43" s="382"/>
      <c r="F43" s="498"/>
      <c r="G43" s="223">
        <v>2</v>
      </c>
      <c r="H43" s="500"/>
      <c r="I43" s="227">
        <v>2</v>
      </c>
      <c r="J43" s="386"/>
      <c r="K43" s="502"/>
      <c r="L43" s="504"/>
      <c r="M43" s="254">
        <v>0</v>
      </c>
      <c r="N43" s="403"/>
      <c r="O43" s="164"/>
      <c r="P43" s="164"/>
      <c r="Q43" s="164"/>
      <c r="R43" s="164"/>
      <c r="S43" s="164"/>
      <c r="T43" s="390"/>
      <c r="U43" s="306"/>
      <c r="V43" s="306"/>
      <c r="W43" s="306"/>
      <c r="X43" s="295"/>
      <c r="Y43" s="306"/>
      <c r="Z43" s="295"/>
      <c r="AA43" s="295"/>
      <c r="AB43" s="295"/>
      <c r="AC43" s="297"/>
      <c r="AD43" s="413"/>
    </row>
    <row r="44" spans="2:45" x14ac:dyDescent="0.25">
      <c r="B44" s="405"/>
      <c r="C44" s="415">
        <v>4</v>
      </c>
      <c r="D44" s="320" t="str">
        <f>'[1]SORTEO OCTAVOS '!I10</f>
        <v xml:space="preserve">AGENCIA CATASTRAL </v>
      </c>
      <c r="E44" s="381"/>
      <c r="F44" s="383">
        <v>0</v>
      </c>
      <c r="G44" s="145">
        <v>1</v>
      </c>
      <c r="H44" s="503">
        <v>0</v>
      </c>
      <c r="I44" s="223">
        <v>0</v>
      </c>
      <c r="J44" s="499">
        <v>0</v>
      </c>
      <c r="K44" s="225">
        <v>0</v>
      </c>
      <c r="L44" s="417"/>
      <c r="M44" s="418"/>
      <c r="N44" s="403"/>
      <c r="O44" s="164"/>
      <c r="P44" s="164"/>
      <c r="Q44" s="164"/>
      <c r="R44" s="164"/>
      <c r="S44" s="164"/>
      <c r="T44" s="390">
        <v>3</v>
      </c>
      <c r="U44" s="305">
        <v>0</v>
      </c>
      <c r="V44" s="305">
        <v>2</v>
      </c>
      <c r="W44" s="305">
        <v>0</v>
      </c>
      <c r="X44" s="295">
        <v>0</v>
      </c>
      <c r="Y44" s="305">
        <v>1</v>
      </c>
      <c r="Z44" s="307">
        <f>G44+I44+K44+O44</f>
        <v>1</v>
      </c>
      <c r="AA44" s="307">
        <v>8</v>
      </c>
      <c r="AB44" s="295">
        <f>+Z44-AA44</f>
        <v>-7</v>
      </c>
      <c r="AC44" s="296">
        <f>F44+H44+J44+N44</f>
        <v>0</v>
      </c>
      <c r="AD44" s="414"/>
    </row>
    <row r="45" spans="2:45" ht="15" customHeight="1" thickBot="1" x14ac:dyDescent="0.3">
      <c r="B45" s="406"/>
      <c r="C45" s="444"/>
      <c r="D45" s="445"/>
      <c r="E45" s="446"/>
      <c r="F45" s="447"/>
      <c r="G45" s="220">
        <v>3</v>
      </c>
      <c r="H45" s="504"/>
      <c r="I45" s="262">
        <v>3</v>
      </c>
      <c r="J45" s="504"/>
      <c r="K45" s="226">
        <v>2</v>
      </c>
      <c r="L45" s="419"/>
      <c r="M45" s="420"/>
      <c r="N45" s="403"/>
      <c r="O45" s="164"/>
      <c r="P45" s="164"/>
      <c r="Q45" s="164"/>
      <c r="R45" s="164"/>
      <c r="S45" s="164"/>
      <c r="T45" s="443"/>
      <c r="U45" s="362"/>
      <c r="V45" s="362"/>
      <c r="W45" s="362"/>
      <c r="X45" s="437"/>
      <c r="Y45" s="362"/>
      <c r="Z45" s="437"/>
      <c r="AA45" s="437"/>
      <c r="AB45" s="437"/>
      <c r="AC45" s="438"/>
      <c r="AD45" s="439"/>
    </row>
    <row r="46" spans="2:45" ht="15" customHeight="1" thickBot="1" x14ac:dyDescent="0.3"/>
    <row r="47" spans="2:45" ht="15.75" thickBot="1" x14ac:dyDescent="0.3">
      <c r="B47" s="440" t="s">
        <v>209</v>
      </c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2"/>
    </row>
    <row r="48" spans="2:45" ht="15.75" customHeight="1" thickBot="1" x14ac:dyDescent="0.3">
      <c r="B48" s="508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10"/>
      <c r="AC48" s="511" t="s">
        <v>2</v>
      </c>
      <c r="AD48" s="426"/>
      <c r="AE48" s="426"/>
      <c r="AF48" s="426"/>
      <c r="AG48" s="427"/>
    </row>
    <row r="49" spans="2:33" s="168" customFormat="1" ht="15.75" thickBot="1" x14ac:dyDescent="0.3">
      <c r="B49" s="165" t="s">
        <v>3</v>
      </c>
      <c r="C49" s="166"/>
      <c r="D49" s="167" t="s">
        <v>4</v>
      </c>
      <c r="E49" s="428" t="s">
        <v>9</v>
      </c>
      <c r="F49" s="428"/>
      <c r="G49" s="429" t="s">
        <v>5</v>
      </c>
      <c r="H49" s="428"/>
      <c r="I49" s="428"/>
      <c r="J49" s="428"/>
      <c r="K49" s="428"/>
      <c r="L49" s="428"/>
      <c r="M49" s="428"/>
      <c r="N49" s="428"/>
      <c r="O49" s="428"/>
      <c r="P49" s="428"/>
      <c r="Q49" s="430"/>
      <c r="R49" s="166"/>
      <c r="S49" s="431" t="s">
        <v>35</v>
      </c>
      <c r="T49" s="432"/>
      <c r="U49" s="432"/>
      <c r="V49" s="433"/>
      <c r="W49" s="166"/>
      <c r="X49" s="429" t="s">
        <v>6</v>
      </c>
      <c r="Y49" s="428"/>
      <c r="Z49" s="428"/>
      <c r="AA49" s="428"/>
      <c r="AB49" s="430"/>
      <c r="AC49" s="436" t="s">
        <v>4</v>
      </c>
      <c r="AD49" s="435"/>
      <c r="AE49" s="167" t="s">
        <v>9</v>
      </c>
      <c r="AF49" s="436" t="s">
        <v>5</v>
      </c>
      <c r="AG49" s="435"/>
    </row>
    <row r="50" spans="2:33" ht="15" customHeight="1" x14ac:dyDescent="0.25">
      <c r="B50" s="170" t="s">
        <v>135</v>
      </c>
      <c r="C50" s="171"/>
      <c r="D50" s="172" t="str">
        <f>D38</f>
        <v>INDEPORTES</v>
      </c>
      <c r="E50" s="460" t="s">
        <v>9</v>
      </c>
      <c r="F50" s="461"/>
      <c r="G50" s="462" t="str">
        <f>D44</f>
        <v xml:space="preserve">AGENCIA CATASTRAL </v>
      </c>
      <c r="H50" s="463"/>
      <c r="I50" s="463"/>
      <c r="J50" s="463"/>
      <c r="K50" s="463"/>
      <c r="L50" s="463"/>
      <c r="M50" s="463"/>
      <c r="N50" s="463"/>
      <c r="O50" s="463"/>
      <c r="P50" s="463"/>
      <c r="Q50" s="464"/>
      <c r="R50" s="173"/>
      <c r="S50" s="465" t="s">
        <v>211</v>
      </c>
      <c r="T50" s="466"/>
      <c r="U50" s="466"/>
      <c r="V50" s="467"/>
      <c r="W50" s="64"/>
      <c r="X50" s="468">
        <v>45183</v>
      </c>
      <c r="Y50" s="469"/>
      <c r="Z50" s="469"/>
      <c r="AA50" s="469"/>
      <c r="AB50" s="470"/>
      <c r="AC50" s="515">
        <v>3</v>
      </c>
      <c r="AD50" s="516"/>
      <c r="AE50" s="517" t="s">
        <v>9</v>
      </c>
      <c r="AF50" s="512">
        <v>1</v>
      </c>
      <c r="AG50" s="513"/>
    </row>
    <row r="51" spans="2:33" ht="15.75" customHeight="1" thickBot="1" x14ac:dyDescent="0.3">
      <c r="B51" s="174" t="s">
        <v>136</v>
      </c>
      <c r="C51" s="175"/>
      <c r="D51" s="176" t="str">
        <f>D40</f>
        <v>ICCU</v>
      </c>
      <c r="E51" s="450" t="s">
        <v>9</v>
      </c>
      <c r="F51" s="450"/>
      <c r="G51" s="451" t="str">
        <f>D42</f>
        <v xml:space="preserve">AGENCIA DE EMPLEO </v>
      </c>
      <c r="H51" s="280"/>
      <c r="I51" s="280"/>
      <c r="J51" s="280"/>
      <c r="K51" s="280"/>
      <c r="L51" s="280"/>
      <c r="M51" s="280"/>
      <c r="N51" s="280"/>
      <c r="O51" s="280"/>
      <c r="P51" s="280"/>
      <c r="Q51" s="452"/>
      <c r="R51" s="91"/>
      <c r="S51" s="453" t="s">
        <v>211</v>
      </c>
      <c r="T51" s="454"/>
      <c r="U51" s="454"/>
      <c r="V51" s="455"/>
      <c r="W51" s="89"/>
      <c r="X51" s="456">
        <v>45184</v>
      </c>
      <c r="Y51" s="457"/>
      <c r="Z51" s="457"/>
      <c r="AA51" s="457"/>
      <c r="AB51" s="458"/>
      <c r="AC51" s="514">
        <v>2</v>
      </c>
      <c r="AD51" s="484"/>
      <c r="AE51" s="518"/>
      <c r="AF51" s="485">
        <v>1</v>
      </c>
      <c r="AG51" s="486"/>
    </row>
    <row r="52" spans="2:33" s="168" customFormat="1" ht="15.75" thickBot="1" x14ac:dyDescent="0.3">
      <c r="B52" s="165" t="s">
        <v>3</v>
      </c>
      <c r="C52" s="166"/>
      <c r="D52" s="167" t="s">
        <v>4</v>
      </c>
      <c r="E52" s="428"/>
      <c r="F52" s="428"/>
      <c r="G52" s="429" t="s">
        <v>5</v>
      </c>
      <c r="H52" s="428"/>
      <c r="I52" s="428"/>
      <c r="J52" s="428"/>
      <c r="K52" s="428"/>
      <c r="L52" s="428"/>
      <c r="M52" s="428"/>
      <c r="N52" s="428"/>
      <c r="O52" s="428"/>
      <c r="P52" s="428"/>
      <c r="Q52" s="430"/>
      <c r="R52" s="166"/>
      <c r="S52" s="431" t="s">
        <v>35</v>
      </c>
      <c r="T52" s="432"/>
      <c r="U52" s="432"/>
      <c r="V52" s="433"/>
      <c r="W52" s="166"/>
      <c r="X52" s="429" t="s">
        <v>6</v>
      </c>
      <c r="Y52" s="428"/>
      <c r="Z52" s="428"/>
      <c r="AA52" s="428"/>
      <c r="AB52" s="430"/>
      <c r="AC52" s="436" t="s">
        <v>4</v>
      </c>
      <c r="AD52" s="435"/>
      <c r="AE52" s="167" t="s">
        <v>9</v>
      </c>
      <c r="AF52" s="436" t="s">
        <v>5</v>
      </c>
      <c r="AG52" s="435"/>
    </row>
    <row r="53" spans="2:33" ht="15" customHeight="1" x14ac:dyDescent="0.25">
      <c r="B53" s="174" t="s">
        <v>135</v>
      </c>
      <c r="C53" s="177"/>
      <c r="D53" s="176" t="str">
        <f>D44</f>
        <v xml:space="preserve">AGENCIA CATASTRAL </v>
      </c>
      <c r="E53" s="460" t="s">
        <v>9</v>
      </c>
      <c r="F53" s="461"/>
      <c r="G53" s="451" t="str">
        <f>D42</f>
        <v xml:space="preserve">AGENCIA DE EMPLEO </v>
      </c>
      <c r="H53" s="280"/>
      <c r="I53" s="280"/>
      <c r="J53" s="280"/>
      <c r="K53" s="280"/>
      <c r="L53" s="280"/>
      <c r="M53" s="280"/>
      <c r="N53" s="280"/>
      <c r="O53" s="280"/>
      <c r="P53" s="280"/>
      <c r="Q53" s="452"/>
      <c r="R53" s="91"/>
      <c r="S53" s="465" t="s">
        <v>211</v>
      </c>
      <c r="T53" s="466"/>
      <c r="U53" s="466"/>
      <c r="V53" s="467"/>
      <c r="W53" s="48"/>
      <c r="X53" s="476">
        <v>45188</v>
      </c>
      <c r="Y53" s="477"/>
      <c r="Z53" s="477"/>
      <c r="AA53" s="477"/>
      <c r="AB53" s="478"/>
      <c r="AC53" s="515">
        <v>0</v>
      </c>
      <c r="AD53" s="516"/>
      <c r="AE53" s="517" t="s">
        <v>9</v>
      </c>
      <c r="AF53" s="512">
        <v>2</v>
      </c>
      <c r="AG53" s="513"/>
    </row>
    <row r="54" spans="2:33" ht="15.75" customHeight="1" thickBot="1" x14ac:dyDescent="0.3">
      <c r="B54" s="174" t="s">
        <v>136</v>
      </c>
      <c r="C54" s="177"/>
      <c r="D54" s="176" t="str">
        <f>D38</f>
        <v>INDEPORTES</v>
      </c>
      <c r="E54" s="450" t="s">
        <v>9</v>
      </c>
      <c r="F54" s="450"/>
      <c r="G54" s="451" t="str">
        <f>D40</f>
        <v>ICCU</v>
      </c>
      <c r="H54" s="280"/>
      <c r="I54" s="280"/>
      <c r="J54" s="280"/>
      <c r="K54" s="280"/>
      <c r="L54" s="280"/>
      <c r="M54" s="280"/>
      <c r="N54" s="280"/>
      <c r="O54" s="280"/>
      <c r="P54" s="280"/>
      <c r="Q54" s="452"/>
      <c r="R54" s="91"/>
      <c r="S54" s="453" t="s">
        <v>211</v>
      </c>
      <c r="T54" s="454"/>
      <c r="U54" s="454"/>
      <c r="V54" s="455"/>
      <c r="W54" s="48"/>
      <c r="X54" s="473">
        <v>45188</v>
      </c>
      <c r="Y54" s="474"/>
      <c r="Z54" s="474"/>
      <c r="AA54" s="474"/>
      <c r="AB54" s="475"/>
      <c r="AC54" s="514">
        <v>0</v>
      </c>
      <c r="AD54" s="484"/>
      <c r="AE54" s="518"/>
      <c r="AF54" s="485">
        <v>0</v>
      </c>
      <c r="AG54" s="486"/>
    </row>
    <row r="55" spans="2:33" s="168" customFormat="1" ht="15.75" thickBot="1" x14ac:dyDescent="0.3">
      <c r="B55" s="165" t="s">
        <v>3</v>
      </c>
      <c r="C55" s="166"/>
      <c r="D55" s="167" t="s">
        <v>4</v>
      </c>
      <c r="E55" s="428"/>
      <c r="F55" s="428"/>
      <c r="G55" s="429" t="s">
        <v>5</v>
      </c>
      <c r="H55" s="428"/>
      <c r="I55" s="428"/>
      <c r="J55" s="428"/>
      <c r="K55" s="428"/>
      <c r="L55" s="428"/>
      <c r="M55" s="428"/>
      <c r="N55" s="428"/>
      <c r="O55" s="428"/>
      <c r="P55" s="428"/>
      <c r="Q55" s="430"/>
      <c r="R55" s="166"/>
      <c r="S55" s="431" t="s">
        <v>35</v>
      </c>
      <c r="T55" s="432"/>
      <c r="U55" s="432"/>
      <c r="V55" s="433"/>
      <c r="W55" s="166"/>
      <c r="X55" s="429" t="s">
        <v>6</v>
      </c>
      <c r="Y55" s="428"/>
      <c r="Z55" s="428"/>
      <c r="AA55" s="428"/>
      <c r="AB55" s="430"/>
      <c r="AC55" s="436" t="s">
        <v>4</v>
      </c>
      <c r="AD55" s="435"/>
      <c r="AE55" s="167" t="s">
        <v>9</v>
      </c>
      <c r="AF55" s="436" t="s">
        <v>5</v>
      </c>
      <c r="AG55" s="435"/>
    </row>
    <row r="56" spans="2:33" ht="15" customHeight="1" thickBot="1" x14ac:dyDescent="0.3">
      <c r="B56" s="256" t="s">
        <v>135</v>
      </c>
      <c r="C56" s="177"/>
      <c r="D56" s="257" t="str">
        <f>D40</f>
        <v>ICCU</v>
      </c>
      <c r="E56" s="528" t="s">
        <v>9</v>
      </c>
      <c r="F56" s="529"/>
      <c r="G56" s="530" t="str">
        <f>D44</f>
        <v xml:space="preserve">AGENCIA CATASTRAL </v>
      </c>
      <c r="H56" s="531"/>
      <c r="I56" s="531"/>
      <c r="J56" s="531"/>
      <c r="K56" s="531"/>
      <c r="L56" s="531"/>
      <c r="M56" s="531"/>
      <c r="N56" s="531"/>
      <c r="O56" s="531"/>
      <c r="P56" s="531"/>
      <c r="Q56" s="532"/>
      <c r="R56" s="258"/>
      <c r="S56" s="533" t="s">
        <v>211</v>
      </c>
      <c r="T56" s="534"/>
      <c r="U56" s="534"/>
      <c r="V56" s="535"/>
      <c r="W56" s="48"/>
      <c r="X56" s="476">
        <v>45194</v>
      </c>
      <c r="Y56" s="477"/>
      <c r="Z56" s="477"/>
      <c r="AA56" s="477"/>
      <c r="AB56" s="478"/>
      <c r="AC56" s="514">
        <v>3</v>
      </c>
      <c r="AD56" s="484"/>
      <c r="AE56" s="536" t="s">
        <v>9</v>
      </c>
      <c r="AF56" s="485" t="s">
        <v>198</v>
      </c>
      <c r="AG56" s="486"/>
    </row>
    <row r="57" spans="2:33" ht="15.75" customHeight="1" thickBot="1" x14ac:dyDescent="0.3">
      <c r="B57" s="259" t="s">
        <v>136</v>
      </c>
      <c r="C57" s="179"/>
      <c r="D57" s="260" t="str">
        <f>D42</f>
        <v xml:space="preserve">AGENCIA DE EMPLEO </v>
      </c>
      <c r="E57" s="519" t="s">
        <v>9</v>
      </c>
      <c r="F57" s="519"/>
      <c r="G57" s="520" t="str">
        <f>D38</f>
        <v>INDEPORTES</v>
      </c>
      <c r="H57" s="521"/>
      <c r="I57" s="521"/>
      <c r="J57" s="521"/>
      <c r="K57" s="521"/>
      <c r="L57" s="521"/>
      <c r="M57" s="521"/>
      <c r="N57" s="521"/>
      <c r="O57" s="521"/>
      <c r="P57" s="521"/>
      <c r="Q57" s="522"/>
      <c r="R57" s="261"/>
      <c r="S57" s="523" t="s">
        <v>211</v>
      </c>
      <c r="T57" s="524"/>
      <c r="U57" s="524"/>
      <c r="V57" s="525"/>
      <c r="W57" s="182"/>
      <c r="X57" s="473">
        <v>45194</v>
      </c>
      <c r="Y57" s="474"/>
      <c r="Z57" s="474"/>
      <c r="AA57" s="474"/>
      <c r="AB57" s="475"/>
      <c r="AC57" s="526">
        <v>3</v>
      </c>
      <c r="AD57" s="527"/>
      <c r="AE57" s="537"/>
      <c r="AF57" s="485">
        <v>2</v>
      </c>
      <c r="AG57" s="486"/>
    </row>
    <row r="58" spans="2:33" ht="36.75" customHeight="1" thickBot="1" x14ac:dyDescent="0.3">
      <c r="B58" s="492" t="s">
        <v>212</v>
      </c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4"/>
      <c r="AB58" s="168"/>
      <c r="AC58" s="538"/>
      <c r="AD58" s="538"/>
    </row>
    <row r="60" spans="2:3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AD61" s="168"/>
    </row>
    <row r="62" spans="2:33" s="168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68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V5Dl6nZoM+mwRQqqN9khFbkFMy/+4z8alvP4PdCCNGJrayvhFeDWN4oCLtzVAWjYdDBuV89pDCo3HVMJxtQU8g==" saltValue="hc4Sb27RdJcX1s0/CaMk0Q==" spinCount="100000" sheet="1" objects="1" scenarios="1"/>
  <mergeCells count="287">
    <mergeCell ref="B58:M58"/>
    <mergeCell ref="AF56:AG56"/>
    <mergeCell ref="E57:F57"/>
    <mergeCell ref="G57:Q57"/>
    <mergeCell ref="S57:V57"/>
    <mergeCell ref="X57:AB57"/>
    <mergeCell ref="AC57:AD57"/>
    <mergeCell ref="AF57:AG57"/>
    <mergeCell ref="E56:F56"/>
    <mergeCell ref="G56:Q56"/>
    <mergeCell ref="S56:V56"/>
    <mergeCell ref="X56:AB56"/>
    <mergeCell ref="AC56:AD56"/>
    <mergeCell ref="AE56:AE57"/>
    <mergeCell ref="AC58:AD58"/>
    <mergeCell ref="E55:F55"/>
    <mergeCell ref="G55:Q55"/>
    <mergeCell ref="S55:V55"/>
    <mergeCell ref="X55:AB55"/>
    <mergeCell ref="AC55:AD55"/>
    <mergeCell ref="AF55:AG55"/>
    <mergeCell ref="AF53:AG53"/>
    <mergeCell ref="E54:F54"/>
    <mergeCell ref="G54:Q54"/>
    <mergeCell ref="S54:V54"/>
    <mergeCell ref="X54:AB54"/>
    <mergeCell ref="AC54:AD54"/>
    <mergeCell ref="AF54:AG54"/>
    <mergeCell ref="E53:F53"/>
    <mergeCell ref="G53:Q53"/>
    <mergeCell ref="S53:V53"/>
    <mergeCell ref="X53:AB53"/>
    <mergeCell ref="AC53:AD53"/>
    <mergeCell ref="AE53:AE54"/>
    <mergeCell ref="E52:F52"/>
    <mergeCell ref="G52:Q52"/>
    <mergeCell ref="S52:V52"/>
    <mergeCell ref="X52:AB52"/>
    <mergeCell ref="AC52:AD52"/>
    <mergeCell ref="AF52:AG52"/>
    <mergeCell ref="AF50:AG50"/>
    <mergeCell ref="E51:F51"/>
    <mergeCell ref="G51:Q51"/>
    <mergeCell ref="S51:V51"/>
    <mergeCell ref="X51:AB51"/>
    <mergeCell ref="AC51:AD51"/>
    <mergeCell ref="AF51:AG51"/>
    <mergeCell ref="E50:F50"/>
    <mergeCell ref="G50:Q50"/>
    <mergeCell ref="S50:V50"/>
    <mergeCell ref="X50:AB50"/>
    <mergeCell ref="AC50:AD50"/>
    <mergeCell ref="AE50:AE51"/>
    <mergeCell ref="B48:AB48"/>
    <mergeCell ref="AC48:AG48"/>
    <mergeCell ref="E49:F49"/>
    <mergeCell ref="G49:Q49"/>
    <mergeCell ref="S49:V49"/>
    <mergeCell ref="X49:AB49"/>
    <mergeCell ref="AC49:AD49"/>
    <mergeCell ref="AF49:AG49"/>
    <mergeCell ref="Z44:Z45"/>
    <mergeCell ref="AA44:AA45"/>
    <mergeCell ref="AB44:AB45"/>
    <mergeCell ref="AC44:AC45"/>
    <mergeCell ref="AD44:AD45"/>
    <mergeCell ref="B47:AG47"/>
    <mergeCell ref="N44:N45"/>
    <mergeCell ref="T44:T45"/>
    <mergeCell ref="U44:U45"/>
    <mergeCell ref="V44:V45"/>
    <mergeCell ref="W44:W45"/>
    <mergeCell ref="X44:X45"/>
    <mergeCell ref="L44:M45"/>
    <mergeCell ref="Z40:Z41"/>
    <mergeCell ref="Z42:Z43"/>
    <mergeCell ref="AA42:AA43"/>
    <mergeCell ref="AB42:AB43"/>
    <mergeCell ref="AC42:AC43"/>
    <mergeCell ref="AD42:AD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AA38:AA39"/>
    <mergeCell ref="AB38:AB39"/>
    <mergeCell ref="AC38:AC39"/>
    <mergeCell ref="AD38:AD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Z38:Z39"/>
    <mergeCell ref="AA40:AA41"/>
    <mergeCell ref="AB40:AB41"/>
    <mergeCell ref="AC40:AC41"/>
    <mergeCell ref="AD40:AD41"/>
    <mergeCell ref="T40:T41"/>
    <mergeCell ref="U40:U41"/>
    <mergeCell ref="V40:V41"/>
    <mergeCell ref="W40:W41"/>
    <mergeCell ref="X40:X41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L40:L41"/>
    <mergeCell ref="AF33:AG33"/>
    <mergeCell ref="E34:F34"/>
    <mergeCell ref="G34:Q34"/>
    <mergeCell ref="S34:V34"/>
    <mergeCell ref="X34:AB34"/>
    <mergeCell ref="AC34:AD34"/>
    <mergeCell ref="AF34:AG34"/>
    <mergeCell ref="E33:F33"/>
    <mergeCell ref="G33:Q33"/>
    <mergeCell ref="S33:V33"/>
    <mergeCell ref="X33:AB33"/>
    <mergeCell ref="AC33:AD33"/>
    <mergeCell ref="AE33:AE34"/>
    <mergeCell ref="E32:F32"/>
    <mergeCell ref="G32:Q32"/>
    <mergeCell ref="S32:V32"/>
    <mergeCell ref="X32:AB32"/>
    <mergeCell ref="AC32:AD32"/>
    <mergeCell ref="AF32:AG32"/>
    <mergeCell ref="AF30:AG30"/>
    <mergeCell ref="E31:F31"/>
    <mergeCell ref="G31:Q31"/>
    <mergeCell ref="S31:V31"/>
    <mergeCell ref="X31:AB31"/>
    <mergeCell ref="AC31:AD31"/>
    <mergeCell ref="AF31:AG31"/>
    <mergeCell ref="E30:F30"/>
    <mergeCell ref="G30:Q30"/>
    <mergeCell ref="S30:V30"/>
    <mergeCell ref="X30:AB30"/>
    <mergeCell ref="AC30:AD30"/>
    <mergeCell ref="AE30:AE31"/>
    <mergeCell ref="E29:F29"/>
    <mergeCell ref="G29:Q29"/>
    <mergeCell ref="S29:V29"/>
    <mergeCell ref="X29:AB29"/>
    <mergeCell ref="AC29:AD29"/>
    <mergeCell ref="AF29:AG29"/>
    <mergeCell ref="AF27:AG27"/>
    <mergeCell ref="E28:F28"/>
    <mergeCell ref="G28:Q28"/>
    <mergeCell ref="S28:V28"/>
    <mergeCell ref="X28:AB28"/>
    <mergeCell ref="AC28:AD28"/>
    <mergeCell ref="AF28:AG28"/>
    <mergeCell ref="E27:F27"/>
    <mergeCell ref="G27:Q27"/>
    <mergeCell ref="S27:V27"/>
    <mergeCell ref="X27:AB27"/>
    <mergeCell ref="AC27:AD27"/>
    <mergeCell ref="AE27:AE28"/>
    <mergeCell ref="B25:AB25"/>
    <mergeCell ref="AC25:AG25"/>
    <mergeCell ref="E26:F26"/>
    <mergeCell ref="G26:Q26"/>
    <mergeCell ref="S26:V26"/>
    <mergeCell ref="X26:AB26"/>
    <mergeCell ref="AC26:AD26"/>
    <mergeCell ref="AF26:AG26"/>
    <mergeCell ref="Z21:Z22"/>
    <mergeCell ref="AA21:AA22"/>
    <mergeCell ref="AB21:AB22"/>
    <mergeCell ref="AC21:AC22"/>
    <mergeCell ref="AD21:AD22"/>
    <mergeCell ref="B24:AG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H17:I18"/>
    <mergeCell ref="AC19:AC20"/>
    <mergeCell ref="AD19:AD20"/>
    <mergeCell ref="C17:C18"/>
    <mergeCell ref="D17:E18"/>
    <mergeCell ref="L17:L18"/>
    <mergeCell ref="J21:J22"/>
    <mergeCell ref="N19:N20"/>
    <mergeCell ref="T19:T20"/>
    <mergeCell ref="U19:U20"/>
    <mergeCell ref="V19:V20"/>
    <mergeCell ref="L21:M22"/>
    <mergeCell ref="Y21:Y22"/>
    <mergeCell ref="Y19:Y20"/>
    <mergeCell ref="Y17:Y18"/>
    <mergeCell ref="AO12:AP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AA15:AA16"/>
    <mergeCell ref="AB15:AB16"/>
    <mergeCell ref="AC15:AC16"/>
    <mergeCell ref="AD15:AD16"/>
    <mergeCell ref="Z15:Z16"/>
    <mergeCell ref="AA17:AA18"/>
    <mergeCell ref="AB17:AB18"/>
    <mergeCell ref="AC17:AC18"/>
    <mergeCell ref="AD17:AD18"/>
    <mergeCell ref="C19:C20"/>
    <mergeCell ref="Y15:Y16"/>
    <mergeCell ref="Y38:Y39"/>
    <mergeCell ref="Y40:Y41"/>
    <mergeCell ref="Y42:Y43"/>
    <mergeCell ref="Y44:Y45"/>
    <mergeCell ref="B2:AG8"/>
    <mergeCell ref="B9:T9"/>
    <mergeCell ref="U9:AG9"/>
    <mergeCell ref="B10:AG10"/>
    <mergeCell ref="B12:AG12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Z17:Z18"/>
    <mergeCell ref="Z19:Z20"/>
    <mergeCell ref="AA19:AA20"/>
    <mergeCell ref="AB19:AB20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6"/>
  <sheetViews>
    <sheetView tabSelected="1" topLeftCell="A4" zoomScale="96" workbookViewId="0">
      <selection activeCell="C11" sqref="C11"/>
    </sheetView>
  </sheetViews>
  <sheetFormatPr baseColWidth="10" defaultRowHeight="15" x14ac:dyDescent="0.25"/>
  <cols>
    <col min="3" max="3" width="20.28515625" customWidth="1"/>
    <col min="5" max="5" width="22.28515625" customWidth="1"/>
  </cols>
  <sheetData>
    <row r="1" spans="1:12" ht="15.75" thickBot="1" x14ac:dyDescent="0.3"/>
    <row r="2" spans="1:12" ht="15" customHeight="1" x14ac:dyDescent="0.25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5" customHeight="1" x14ac:dyDescent="0.25">
      <c r="A3" s="366"/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368"/>
    </row>
    <row r="4" spans="1:12" ht="15" customHeight="1" x14ac:dyDescent="0.25">
      <c r="A4" s="366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368"/>
    </row>
    <row r="5" spans="1:12" ht="15" customHeight="1" x14ac:dyDescent="0.25">
      <c r="A5" s="366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368"/>
    </row>
    <row r="6" spans="1:12" ht="15" customHeight="1" x14ac:dyDescent="0.25">
      <c r="A6" s="366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368"/>
    </row>
    <row r="7" spans="1:12" ht="15" customHeight="1" x14ac:dyDescent="0.25">
      <c r="A7" s="366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368"/>
    </row>
    <row r="8" spans="1:12" ht="15.75" customHeight="1" thickBot="1" x14ac:dyDescent="0.3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2"/>
    </row>
    <row r="9" spans="1:12" ht="15.75" thickBot="1" x14ac:dyDescent="0.3">
      <c r="A9" s="543" t="s">
        <v>249</v>
      </c>
      <c r="B9" s="544"/>
      <c r="C9" s="544"/>
      <c r="D9" s="544"/>
      <c r="E9" s="544"/>
      <c r="F9" s="544"/>
      <c r="G9" s="544"/>
      <c r="H9" s="545"/>
      <c r="I9" s="372" t="s">
        <v>247</v>
      </c>
      <c r="J9" s="373"/>
      <c r="K9" s="374"/>
      <c r="L9" s="271"/>
    </row>
    <row r="10" spans="1:12" ht="19.5" thickBot="1" x14ac:dyDescent="0.3">
      <c r="A10" s="375" t="s">
        <v>206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7"/>
    </row>
    <row r="11" spans="1:12" ht="15.75" thickBot="1" x14ac:dyDescent="0.3"/>
    <row r="12" spans="1:12" ht="15.75" thickBot="1" x14ac:dyDescent="0.3">
      <c r="A12" s="378" t="s">
        <v>222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80"/>
    </row>
    <row r="13" spans="1:12" ht="15.75" thickBot="1" x14ac:dyDescent="0.3"/>
    <row r="14" spans="1:12" ht="15.75" thickBot="1" x14ac:dyDescent="0.3">
      <c r="A14" s="440" t="s">
        <v>213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2"/>
    </row>
    <row r="15" spans="1:12" ht="15.75" thickBot="1" x14ac:dyDescent="0.3">
      <c r="A15" s="422"/>
      <c r="B15" s="423"/>
      <c r="C15" s="423"/>
      <c r="D15" s="423"/>
      <c r="E15" s="423"/>
      <c r="F15" s="423"/>
      <c r="G15" s="423"/>
      <c r="H15" s="423"/>
      <c r="I15" s="423"/>
      <c r="J15" s="557" t="s">
        <v>2</v>
      </c>
      <c r="K15" s="558"/>
      <c r="L15" s="559"/>
    </row>
    <row r="16" spans="1:12" ht="15.75" thickBot="1" x14ac:dyDescent="0.3">
      <c r="A16" s="165" t="s">
        <v>3</v>
      </c>
      <c r="B16" s="166" t="s">
        <v>208</v>
      </c>
      <c r="C16" s="167" t="s">
        <v>4</v>
      </c>
      <c r="D16" s="166" t="s">
        <v>9</v>
      </c>
      <c r="E16" s="183" t="s">
        <v>5</v>
      </c>
      <c r="F16" s="431" t="s">
        <v>35</v>
      </c>
      <c r="G16" s="433"/>
      <c r="H16" s="166" t="s">
        <v>214</v>
      </c>
      <c r="I16" s="183" t="s">
        <v>6</v>
      </c>
      <c r="J16" s="184" t="s">
        <v>4</v>
      </c>
      <c r="K16" s="167" t="s">
        <v>9</v>
      </c>
      <c r="L16" s="184" t="s">
        <v>5</v>
      </c>
    </row>
    <row r="17" spans="1:12" ht="15.75" thickBot="1" x14ac:dyDescent="0.3">
      <c r="A17" s="170" t="s">
        <v>242</v>
      </c>
      <c r="B17" s="185">
        <v>1</v>
      </c>
      <c r="C17" s="172" t="s">
        <v>235</v>
      </c>
      <c r="D17" s="186" t="s">
        <v>9</v>
      </c>
      <c r="E17" s="187" t="s">
        <v>236</v>
      </c>
      <c r="F17" s="560" t="s">
        <v>211</v>
      </c>
      <c r="G17" s="561"/>
      <c r="H17" s="188" t="s">
        <v>208</v>
      </c>
      <c r="I17" s="189">
        <v>45196</v>
      </c>
      <c r="J17" s="190" t="s">
        <v>243</v>
      </c>
      <c r="K17" s="562" t="s">
        <v>9</v>
      </c>
      <c r="L17" s="191" t="s">
        <v>244</v>
      </c>
    </row>
    <row r="18" spans="1:12" ht="15.75" thickBot="1" x14ac:dyDescent="0.3">
      <c r="A18" s="178" t="s">
        <v>136</v>
      </c>
      <c r="B18" s="192">
        <v>2</v>
      </c>
      <c r="C18" s="180" t="s">
        <v>43</v>
      </c>
      <c r="D18" s="181" t="s">
        <v>9</v>
      </c>
      <c r="E18" s="193" t="s">
        <v>79</v>
      </c>
      <c r="F18" s="555" t="s">
        <v>211</v>
      </c>
      <c r="G18" s="556"/>
      <c r="H18" s="194" t="s">
        <v>208</v>
      </c>
      <c r="I18" s="189">
        <v>45195</v>
      </c>
      <c r="J18" s="190" t="s">
        <v>240</v>
      </c>
      <c r="K18" s="563"/>
      <c r="L18" s="190" t="s">
        <v>241</v>
      </c>
    </row>
    <row r="19" spans="1:12" ht="31.5" customHeight="1" thickBot="1" x14ac:dyDescent="0.3">
      <c r="A19" s="492" t="s">
        <v>212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4"/>
    </row>
    <row r="20" spans="1:12" ht="15.75" thickBot="1" x14ac:dyDescent="0.3">
      <c r="A20" s="546" t="s">
        <v>215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8"/>
    </row>
    <row r="21" spans="1:12" ht="15.75" thickBot="1" x14ac:dyDescent="0.3">
      <c r="A21" s="549"/>
      <c r="B21" s="550"/>
      <c r="C21" s="550"/>
      <c r="D21" s="550"/>
      <c r="E21" s="550"/>
      <c r="F21" s="550"/>
      <c r="G21" s="550"/>
      <c r="H21" s="550"/>
      <c r="I21" s="550"/>
      <c r="J21" s="425" t="s">
        <v>2</v>
      </c>
      <c r="K21" s="426"/>
      <c r="L21" s="427"/>
    </row>
    <row r="22" spans="1:12" ht="15.75" thickBot="1" x14ac:dyDescent="0.3">
      <c r="A22" s="195" t="s">
        <v>3</v>
      </c>
      <c r="B22" s="196" t="s">
        <v>151</v>
      </c>
      <c r="C22" s="197" t="s">
        <v>4</v>
      </c>
      <c r="D22" s="196" t="s">
        <v>9</v>
      </c>
      <c r="E22" s="198" t="s">
        <v>5</v>
      </c>
      <c r="F22" s="551" t="s">
        <v>35</v>
      </c>
      <c r="G22" s="552"/>
      <c r="H22" s="196" t="s">
        <v>214</v>
      </c>
      <c r="I22" s="197" t="s">
        <v>6</v>
      </c>
      <c r="J22" s="199" t="s">
        <v>4</v>
      </c>
      <c r="K22" s="197" t="s">
        <v>9</v>
      </c>
      <c r="L22" s="199" t="s">
        <v>5</v>
      </c>
    </row>
    <row r="23" spans="1:12" ht="15.75" thickBot="1" x14ac:dyDescent="0.3">
      <c r="A23" s="210" t="s">
        <v>223</v>
      </c>
      <c r="B23" s="192">
        <v>1</v>
      </c>
      <c r="C23" s="268" t="s">
        <v>236</v>
      </c>
      <c r="D23" s="181" t="s">
        <v>9</v>
      </c>
      <c r="E23" s="273" t="s">
        <v>43</v>
      </c>
      <c r="F23" s="555" t="s">
        <v>211</v>
      </c>
      <c r="G23" s="556"/>
      <c r="H23" s="194" t="s">
        <v>221</v>
      </c>
      <c r="I23" s="211">
        <v>45198</v>
      </c>
      <c r="J23" s="190" t="s">
        <v>246</v>
      </c>
      <c r="K23" s="209" t="s">
        <v>9</v>
      </c>
      <c r="L23" s="190" t="s">
        <v>248</v>
      </c>
    </row>
    <row r="24" spans="1:12" ht="15.75" customHeight="1" thickBot="1" x14ac:dyDescent="0.3">
      <c r="A24" s="200" t="s">
        <v>136</v>
      </c>
      <c r="B24" s="201">
        <v>1</v>
      </c>
      <c r="C24" s="268" t="s">
        <v>235</v>
      </c>
      <c r="D24" s="202" t="s">
        <v>9</v>
      </c>
      <c r="E24" s="272" t="s">
        <v>79</v>
      </c>
      <c r="F24" s="553" t="s">
        <v>211</v>
      </c>
      <c r="G24" s="554"/>
      <c r="H24" s="203" t="s">
        <v>151</v>
      </c>
      <c r="I24" s="212">
        <v>45198</v>
      </c>
      <c r="J24" s="204" t="s">
        <v>245</v>
      </c>
      <c r="K24" s="205" t="s">
        <v>9</v>
      </c>
      <c r="L24" s="206" t="s">
        <v>246</v>
      </c>
    </row>
    <row r="25" spans="1:12" ht="15.75" thickBot="1" x14ac:dyDescent="0.3"/>
    <row r="26" spans="1:12" ht="33.75" customHeight="1" thickBot="1" x14ac:dyDescent="0.3">
      <c r="A26" s="492" t="s">
        <v>212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4"/>
    </row>
  </sheetData>
  <sheetProtection algorithmName="SHA-512" hashValue="zyyP8x45/DwnWGhQtu/Q99uJ4fiQWrmsspIPTVCsXez41d+mMOdQeqmRuh8U+iIE3IC94YiMJJaEfeyqyGp5ow==" saltValue="gIAYOi3sTbvWVN6NOfGWjw==" spinCount="100000" sheet="1" objects="1" scenarios="1"/>
  <mergeCells count="20">
    <mergeCell ref="F16:G16"/>
    <mergeCell ref="F17:G17"/>
    <mergeCell ref="K17:K18"/>
    <mergeCell ref="F18:G18"/>
    <mergeCell ref="A2:L8"/>
    <mergeCell ref="A10:L10"/>
    <mergeCell ref="A9:H9"/>
    <mergeCell ref="A12:L12"/>
    <mergeCell ref="A26:L26"/>
    <mergeCell ref="A19:L19"/>
    <mergeCell ref="A20:L20"/>
    <mergeCell ref="A21:I21"/>
    <mergeCell ref="J21:L21"/>
    <mergeCell ref="F22:G22"/>
    <mergeCell ref="F24:G24"/>
    <mergeCell ref="A14:L14"/>
    <mergeCell ref="F23:G23"/>
    <mergeCell ref="A15:I15"/>
    <mergeCell ref="J15:L15"/>
    <mergeCell ref="I9:K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4" zoomScale="70" zoomScaleNormal="70" workbookViewId="0">
      <selection activeCell="K62" sqref="K62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46" width="11.42578125" style="134"/>
    <col min="247" max="247" width="3.28515625" style="134" customWidth="1"/>
    <col min="248" max="248" width="11.42578125" style="134"/>
    <col min="249" max="249" width="25.42578125" style="134" customWidth="1"/>
    <col min="250" max="250" width="24.28515625" style="134" customWidth="1"/>
    <col min="251" max="258" width="11.42578125" style="134"/>
    <col min="259" max="259" width="23.7109375" style="134" customWidth="1"/>
    <col min="260" max="260" width="15.85546875" style="134" customWidth="1"/>
    <col min="261" max="261" width="4.7109375" style="134" customWidth="1"/>
    <col min="262" max="502" width="11.42578125" style="134"/>
    <col min="503" max="503" width="3.28515625" style="134" customWidth="1"/>
    <col min="504" max="504" width="11.42578125" style="134"/>
    <col min="505" max="505" width="25.42578125" style="134" customWidth="1"/>
    <col min="506" max="506" width="24.28515625" style="134" customWidth="1"/>
    <col min="507" max="514" width="11.42578125" style="134"/>
    <col min="515" max="515" width="23.7109375" style="134" customWidth="1"/>
    <col min="516" max="516" width="15.85546875" style="134" customWidth="1"/>
    <col min="517" max="517" width="4.7109375" style="134" customWidth="1"/>
    <col min="518" max="758" width="11.42578125" style="134"/>
    <col min="759" max="759" width="3.28515625" style="134" customWidth="1"/>
    <col min="760" max="760" width="11.42578125" style="134"/>
    <col min="761" max="761" width="25.42578125" style="134" customWidth="1"/>
    <col min="762" max="762" width="24.28515625" style="134" customWidth="1"/>
    <col min="763" max="770" width="11.42578125" style="134"/>
    <col min="771" max="771" width="23.7109375" style="134" customWidth="1"/>
    <col min="772" max="772" width="15.85546875" style="134" customWidth="1"/>
    <col min="773" max="773" width="4.7109375" style="134" customWidth="1"/>
    <col min="774" max="1014" width="11.42578125" style="134"/>
    <col min="1015" max="1015" width="3.28515625" style="134" customWidth="1"/>
    <col min="1016" max="1016" width="11.42578125" style="134"/>
    <col min="1017" max="1017" width="25.42578125" style="134" customWidth="1"/>
    <col min="1018" max="1018" width="24.28515625" style="134" customWidth="1"/>
    <col min="1019" max="1026" width="11.42578125" style="134"/>
    <col min="1027" max="1027" width="23.7109375" style="134" customWidth="1"/>
    <col min="1028" max="1028" width="15.85546875" style="134" customWidth="1"/>
    <col min="1029" max="1029" width="4.7109375" style="134" customWidth="1"/>
    <col min="1030" max="1270" width="11.42578125" style="134"/>
    <col min="1271" max="1271" width="3.28515625" style="134" customWidth="1"/>
    <col min="1272" max="1272" width="11.42578125" style="134"/>
    <col min="1273" max="1273" width="25.42578125" style="134" customWidth="1"/>
    <col min="1274" max="1274" width="24.28515625" style="134" customWidth="1"/>
    <col min="1275" max="1282" width="11.42578125" style="134"/>
    <col min="1283" max="1283" width="23.7109375" style="134" customWidth="1"/>
    <col min="1284" max="1284" width="15.85546875" style="134" customWidth="1"/>
    <col min="1285" max="1285" width="4.7109375" style="134" customWidth="1"/>
    <col min="1286" max="1526" width="11.42578125" style="134"/>
    <col min="1527" max="1527" width="3.28515625" style="134" customWidth="1"/>
    <col min="1528" max="1528" width="11.42578125" style="134"/>
    <col min="1529" max="1529" width="25.42578125" style="134" customWidth="1"/>
    <col min="1530" max="1530" width="24.28515625" style="134" customWidth="1"/>
    <col min="1531" max="1538" width="11.42578125" style="134"/>
    <col min="1539" max="1539" width="23.7109375" style="134" customWidth="1"/>
    <col min="1540" max="1540" width="15.85546875" style="134" customWidth="1"/>
    <col min="1541" max="1541" width="4.7109375" style="134" customWidth="1"/>
    <col min="1542" max="1782" width="11.42578125" style="134"/>
    <col min="1783" max="1783" width="3.28515625" style="134" customWidth="1"/>
    <col min="1784" max="1784" width="11.42578125" style="134"/>
    <col min="1785" max="1785" width="25.42578125" style="134" customWidth="1"/>
    <col min="1786" max="1786" width="24.28515625" style="134" customWidth="1"/>
    <col min="1787" max="1794" width="11.42578125" style="134"/>
    <col min="1795" max="1795" width="23.7109375" style="134" customWidth="1"/>
    <col min="1796" max="1796" width="15.85546875" style="134" customWidth="1"/>
    <col min="1797" max="1797" width="4.7109375" style="134" customWidth="1"/>
    <col min="1798" max="2038" width="11.42578125" style="134"/>
    <col min="2039" max="2039" width="3.28515625" style="134" customWidth="1"/>
    <col min="2040" max="2040" width="11.42578125" style="134"/>
    <col min="2041" max="2041" width="25.42578125" style="134" customWidth="1"/>
    <col min="2042" max="2042" width="24.28515625" style="134" customWidth="1"/>
    <col min="2043" max="2050" width="11.42578125" style="134"/>
    <col min="2051" max="2051" width="23.7109375" style="134" customWidth="1"/>
    <col min="2052" max="2052" width="15.85546875" style="134" customWidth="1"/>
    <col min="2053" max="2053" width="4.7109375" style="134" customWidth="1"/>
    <col min="2054" max="2294" width="11.42578125" style="134"/>
    <col min="2295" max="2295" width="3.28515625" style="134" customWidth="1"/>
    <col min="2296" max="2296" width="11.42578125" style="134"/>
    <col min="2297" max="2297" width="25.42578125" style="134" customWidth="1"/>
    <col min="2298" max="2298" width="24.28515625" style="134" customWidth="1"/>
    <col min="2299" max="2306" width="11.42578125" style="134"/>
    <col min="2307" max="2307" width="23.7109375" style="134" customWidth="1"/>
    <col min="2308" max="2308" width="15.85546875" style="134" customWidth="1"/>
    <col min="2309" max="2309" width="4.7109375" style="134" customWidth="1"/>
    <col min="2310" max="2550" width="11.42578125" style="134"/>
    <col min="2551" max="2551" width="3.28515625" style="134" customWidth="1"/>
    <col min="2552" max="2552" width="11.42578125" style="134"/>
    <col min="2553" max="2553" width="25.42578125" style="134" customWidth="1"/>
    <col min="2554" max="2554" width="24.28515625" style="134" customWidth="1"/>
    <col min="2555" max="2562" width="11.42578125" style="134"/>
    <col min="2563" max="2563" width="23.7109375" style="134" customWidth="1"/>
    <col min="2564" max="2564" width="15.85546875" style="134" customWidth="1"/>
    <col min="2565" max="2565" width="4.7109375" style="134" customWidth="1"/>
    <col min="2566" max="2806" width="11.42578125" style="134"/>
    <col min="2807" max="2807" width="3.28515625" style="134" customWidth="1"/>
    <col min="2808" max="2808" width="11.42578125" style="134"/>
    <col min="2809" max="2809" width="25.42578125" style="134" customWidth="1"/>
    <col min="2810" max="2810" width="24.28515625" style="134" customWidth="1"/>
    <col min="2811" max="2818" width="11.42578125" style="134"/>
    <col min="2819" max="2819" width="23.7109375" style="134" customWidth="1"/>
    <col min="2820" max="2820" width="15.85546875" style="134" customWidth="1"/>
    <col min="2821" max="2821" width="4.7109375" style="134" customWidth="1"/>
    <col min="2822" max="3062" width="11.42578125" style="134"/>
    <col min="3063" max="3063" width="3.28515625" style="134" customWidth="1"/>
    <col min="3064" max="3064" width="11.42578125" style="134"/>
    <col min="3065" max="3065" width="25.42578125" style="134" customWidth="1"/>
    <col min="3066" max="3066" width="24.28515625" style="134" customWidth="1"/>
    <col min="3067" max="3074" width="11.42578125" style="134"/>
    <col min="3075" max="3075" width="23.7109375" style="134" customWidth="1"/>
    <col min="3076" max="3076" width="15.85546875" style="134" customWidth="1"/>
    <col min="3077" max="3077" width="4.7109375" style="134" customWidth="1"/>
    <col min="3078" max="3318" width="11.42578125" style="134"/>
    <col min="3319" max="3319" width="3.28515625" style="134" customWidth="1"/>
    <col min="3320" max="3320" width="11.42578125" style="134"/>
    <col min="3321" max="3321" width="25.42578125" style="134" customWidth="1"/>
    <col min="3322" max="3322" width="24.28515625" style="134" customWidth="1"/>
    <col min="3323" max="3330" width="11.42578125" style="134"/>
    <col min="3331" max="3331" width="23.7109375" style="134" customWidth="1"/>
    <col min="3332" max="3332" width="15.85546875" style="134" customWidth="1"/>
    <col min="3333" max="3333" width="4.7109375" style="134" customWidth="1"/>
    <col min="3334" max="3574" width="11.42578125" style="134"/>
    <col min="3575" max="3575" width="3.28515625" style="134" customWidth="1"/>
    <col min="3576" max="3576" width="11.42578125" style="134"/>
    <col min="3577" max="3577" width="25.42578125" style="134" customWidth="1"/>
    <col min="3578" max="3578" width="24.28515625" style="134" customWidth="1"/>
    <col min="3579" max="3586" width="11.42578125" style="134"/>
    <col min="3587" max="3587" width="23.7109375" style="134" customWidth="1"/>
    <col min="3588" max="3588" width="15.85546875" style="134" customWidth="1"/>
    <col min="3589" max="3589" width="4.7109375" style="134" customWidth="1"/>
    <col min="3590" max="3830" width="11.42578125" style="134"/>
    <col min="3831" max="3831" width="3.28515625" style="134" customWidth="1"/>
    <col min="3832" max="3832" width="11.42578125" style="134"/>
    <col min="3833" max="3833" width="25.42578125" style="134" customWidth="1"/>
    <col min="3834" max="3834" width="24.28515625" style="134" customWidth="1"/>
    <col min="3835" max="3842" width="11.42578125" style="134"/>
    <col min="3843" max="3843" width="23.7109375" style="134" customWidth="1"/>
    <col min="3844" max="3844" width="15.85546875" style="134" customWidth="1"/>
    <col min="3845" max="3845" width="4.7109375" style="134" customWidth="1"/>
    <col min="3846" max="4086" width="11.42578125" style="134"/>
    <col min="4087" max="4087" width="3.28515625" style="134" customWidth="1"/>
    <col min="4088" max="4088" width="11.42578125" style="134"/>
    <col min="4089" max="4089" width="25.42578125" style="134" customWidth="1"/>
    <col min="4090" max="4090" width="24.28515625" style="134" customWidth="1"/>
    <col min="4091" max="4098" width="11.42578125" style="134"/>
    <col min="4099" max="4099" width="23.7109375" style="134" customWidth="1"/>
    <col min="4100" max="4100" width="15.85546875" style="134" customWidth="1"/>
    <col min="4101" max="4101" width="4.7109375" style="134" customWidth="1"/>
    <col min="4102" max="4342" width="11.42578125" style="134"/>
    <col min="4343" max="4343" width="3.28515625" style="134" customWidth="1"/>
    <col min="4344" max="4344" width="11.42578125" style="134"/>
    <col min="4345" max="4345" width="25.42578125" style="134" customWidth="1"/>
    <col min="4346" max="4346" width="24.28515625" style="134" customWidth="1"/>
    <col min="4347" max="4354" width="11.42578125" style="134"/>
    <col min="4355" max="4355" width="23.7109375" style="134" customWidth="1"/>
    <col min="4356" max="4356" width="15.85546875" style="134" customWidth="1"/>
    <col min="4357" max="4357" width="4.7109375" style="134" customWidth="1"/>
    <col min="4358" max="4598" width="11.42578125" style="134"/>
    <col min="4599" max="4599" width="3.28515625" style="134" customWidth="1"/>
    <col min="4600" max="4600" width="11.42578125" style="134"/>
    <col min="4601" max="4601" width="25.42578125" style="134" customWidth="1"/>
    <col min="4602" max="4602" width="24.28515625" style="134" customWidth="1"/>
    <col min="4603" max="4610" width="11.42578125" style="134"/>
    <col min="4611" max="4611" width="23.7109375" style="134" customWidth="1"/>
    <col min="4612" max="4612" width="15.85546875" style="134" customWidth="1"/>
    <col min="4613" max="4613" width="4.7109375" style="134" customWidth="1"/>
    <col min="4614" max="4854" width="11.42578125" style="134"/>
    <col min="4855" max="4855" width="3.28515625" style="134" customWidth="1"/>
    <col min="4856" max="4856" width="11.42578125" style="134"/>
    <col min="4857" max="4857" width="25.42578125" style="134" customWidth="1"/>
    <col min="4858" max="4858" width="24.28515625" style="134" customWidth="1"/>
    <col min="4859" max="4866" width="11.42578125" style="134"/>
    <col min="4867" max="4867" width="23.7109375" style="134" customWidth="1"/>
    <col min="4868" max="4868" width="15.85546875" style="134" customWidth="1"/>
    <col min="4869" max="4869" width="4.7109375" style="134" customWidth="1"/>
    <col min="4870" max="5110" width="11.42578125" style="134"/>
    <col min="5111" max="5111" width="3.28515625" style="134" customWidth="1"/>
    <col min="5112" max="5112" width="11.42578125" style="134"/>
    <col min="5113" max="5113" width="25.42578125" style="134" customWidth="1"/>
    <col min="5114" max="5114" width="24.28515625" style="134" customWidth="1"/>
    <col min="5115" max="5122" width="11.42578125" style="134"/>
    <col min="5123" max="5123" width="23.7109375" style="134" customWidth="1"/>
    <col min="5124" max="5124" width="15.85546875" style="134" customWidth="1"/>
    <col min="5125" max="5125" width="4.7109375" style="134" customWidth="1"/>
    <col min="5126" max="5366" width="11.42578125" style="134"/>
    <col min="5367" max="5367" width="3.28515625" style="134" customWidth="1"/>
    <col min="5368" max="5368" width="11.42578125" style="134"/>
    <col min="5369" max="5369" width="25.42578125" style="134" customWidth="1"/>
    <col min="5370" max="5370" width="24.28515625" style="134" customWidth="1"/>
    <col min="5371" max="5378" width="11.42578125" style="134"/>
    <col min="5379" max="5379" width="23.7109375" style="134" customWidth="1"/>
    <col min="5380" max="5380" width="15.85546875" style="134" customWidth="1"/>
    <col min="5381" max="5381" width="4.7109375" style="134" customWidth="1"/>
    <col min="5382" max="5622" width="11.42578125" style="134"/>
    <col min="5623" max="5623" width="3.28515625" style="134" customWidth="1"/>
    <col min="5624" max="5624" width="11.42578125" style="134"/>
    <col min="5625" max="5625" width="25.42578125" style="134" customWidth="1"/>
    <col min="5626" max="5626" width="24.28515625" style="134" customWidth="1"/>
    <col min="5627" max="5634" width="11.42578125" style="134"/>
    <col min="5635" max="5635" width="23.7109375" style="134" customWidth="1"/>
    <col min="5636" max="5636" width="15.85546875" style="134" customWidth="1"/>
    <col min="5637" max="5637" width="4.7109375" style="134" customWidth="1"/>
    <col min="5638" max="5878" width="11.42578125" style="134"/>
    <col min="5879" max="5879" width="3.28515625" style="134" customWidth="1"/>
    <col min="5880" max="5880" width="11.42578125" style="134"/>
    <col min="5881" max="5881" width="25.42578125" style="134" customWidth="1"/>
    <col min="5882" max="5882" width="24.28515625" style="134" customWidth="1"/>
    <col min="5883" max="5890" width="11.42578125" style="134"/>
    <col min="5891" max="5891" width="23.7109375" style="134" customWidth="1"/>
    <col min="5892" max="5892" width="15.85546875" style="134" customWidth="1"/>
    <col min="5893" max="5893" width="4.7109375" style="134" customWidth="1"/>
    <col min="5894" max="6134" width="11.42578125" style="134"/>
    <col min="6135" max="6135" width="3.28515625" style="134" customWidth="1"/>
    <col min="6136" max="6136" width="11.42578125" style="134"/>
    <col min="6137" max="6137" width="25.42578125" style="134" customWidth="1"/>
    <col min="6138" max="6138" width="24.28515625" style="134" customWidth="1"/>
    <col min="6139" max="6146" width="11.42578125" style="134"/>
    <col min="6147" max="6147" width="23.7109375" style="134" customWidth="1"/>
    <col min="6148" max="6148" width="15.85546875" style="134" customWidth="1"/>
    <col min="6149" max="6149" width="4.7109375" style="134" customWidth="1"/>
    <col min="6150" max="6390" width="11.42578125" style="134"/>
    <col min="6391" max="6391" width="3.28515625" style="134" customWidth="1"/>
    <col min="6392" max="6392" width="11.42578125" style="134"/>
    <col min="6393" max="6393" width="25.42578125" style="134" customWidth="1"/>
    <col min="6394" max="6394" width="24.28515625" style="134" customWidth="1"/>
    <col min="6395" max="6402" width="11.42578125" style="134"/>
    <col min="6403" max="6403" width="23.7109375" style="134" customWidth="1"/>
    <col min="6404" max="6404" width="15.85546875" style="134" customWidth="1"/>
    <col min="6405" max="6405" width="4.7109375" style="134" customWidth="1"/>
    <col min="6406" max="6646" width="11.42578125" style="134"/>
    <col min="6647" max="6647" width="3.28515625" style="134" customWidth="1"/>
    <col min="6648" max="6648" width="11.42578125" style="134"/>
    <col min="6649" max="6649" width="25.42578125" style="134" customWidth="1"/>
    <col min="6650" max="6650" width="24.28515625" style="134" customWidth="1"/>
    <col min="6651" max="6658" width="11.42578125" style="134"/>
    <col min="6659" max="6659" width="23.7109375" style="134" customWidth="1"/>
    <col min="6660" max="6660" width="15.85546875" style="134" customWidth="1"/>
    <col min="6661" max="6661" width="4.7109375" style="134" customWidth="1"/>
    <col min="6662" max="6902" width="11.42578125" style="134"/>
    <col min="6903" max="6903" width="3.28515625" style="134" customWidth="1"/>
    <col min="6904" max="6904" width="11.42578125" style="134"/>
    <col min="6905" max="6905" width="25.42578125" style="134" customWidth="1"/>
    <col min="6906" max="6906" width="24.28515625" style="134" customWidth="1"/>
    <col min="6907" max="6914" width="11.42578125" style="134"/>
    <col min="6915" max="6915" width="23.7109375" style="134" customWidth="1"/>
    <col min="6916" max="6916" width="15.85546875" style="134" customWidth="1"/>
    <col min="6917" max="6917" width="4.7109375" style="134" customWidth="1"/>
    <col min="6918" max="7158" width="11.42578125" style="134"/>
    <col min="7159" max="7159" width="3.28515625" style="134" customWidth="1"/>
    <col min="7160" max="7160" width="11.42578125" style="134"/>
    <col min="7161" max="7161" width="25.42578125" style="134" customWidth="1"/>
    <col min="7162" max="7162" width="24.28515625" style="134" customWidth="1"/>
    <col min="7163" max="7170" width="11.42578125" style="134"/>
    <col min="7171" max="7171" width="23.7109375" style="134" customWidth="1"/>
    <col min="7172" max="7172" width="15.85546875" style="134" customWidth="1"/>
    <col min="7173" max="7173" width="4.7109375" style="134" customWidth="1"/>
    <col min="7174" max="7414" width="11.42578125" style="134"/>
    <col min="7415" max="7415" width="3.28515625" style="134" customWidth="1"/>
    <col min="7416" max="7416" width="11.42578125" style="134"/>
    <col min="7417" max="7417" width="25.42578125" style="134" customWidth="1"/>
    <col min="7418" max="7418" width="24.28515625" style="134" customWidth="1"/>
    <col min="7419" max="7426" width="11.42578125" style="134"/>
    <col min="7427" max="7427" width="23.7109375" style="134" customWidth="1"/>
    <col min="7428" max="7428" width="15.85546875" style="134" customWidth="1"/>
    <col min="7429" max="7429" width="4.7109375" style="134" customWidth="1"/>
    <col min="7430" max="7670" width="11.42578125" style="134"/>
    <col min="7671" max="7671" width="3.28515625" style="134" customWidth="1"/>
    <col min="7672" max="7672" width="11.42578125" style="134"/>
    <col min="7673" max="7673" width="25.42578125" style="134" customWidth="1"/>
    <col min="7674" max="7674" width="24.28515625" style="134" customWidth="1"/>
    <col min="7675" max="7682" width="11.42578125" style="134"/>
    <col min="7683" max="7683" width="23.7109375" style="134" customWidth="1"/>
    <col min="7684" max="7684" width="15.85546875" style="134" customWidth="1"/>
    <col min="7685" max="7685" width="4.7109375" style="134" customWidth="1"/>
    <col min="7686" max="7926" width="11.42578125" style="134"/>
    <col min="7927" max="7927" width="3.28515625" style="134" customWidth="1"/>
    <col min="7928" max="7928" width="11.42578125" style="134"/>
    <col min="7929" max="7929" width="25.42578125" style="134" customWidth="1"/>
    <col min="7930" max="7930" width="24.28515625" style="134" customWidth="1"/>
    <col min="7931" max="7938" width="11.42578125" style="134"/>
    <col min="7939" max="7939" width="23.7109375" style="134" customWidth="1"/>
    <col min="7940" max="7940" width="15.85546875" style="134" customWidth="1"/>
    <col min="7941" max="7941" width="4.7109375" style="134" customWidth="1"/>
    <col min="7942" max="8182" width="11.42578125" style="134"/>
    <col min="8183" max="8183" width="3.28515625" style="134" customWidth="1"/>
    <col min="8184" max="8184" width="11.42578125" style="134"/>
    <col min="8185" max="8185" width="25.42578125" style="134" customWidth="1"/>
    <col min="8186" max="8186" width="24.28515625" style="134" customWidth="1"/>
    <col min="8187" max="8194" width="11.42578125" style="134"/>
    <col min="8195" max="8195" width="23.7109375" style="134" customWidth="1"/>
    <col min="8196" max="8196" width="15.85546875" style="134" customWidth="1"/>
    <col min="8197" max="8197" width="4.7109375" style="134" customWidth="1"/>
    <col min="8198" max="8438" width="11.42578125" style="134"/>
    <col min="8439" max="8439" width="3.28515625" style="134" customWidth="1"/>
    <col min="8440" max="8440" width="11.42578125" style="134"/>
    <col min="8441" max="8441" width="25.42578125" style="134" customWidth="1"/>
    <col min="8442" max="8442" width="24.28515625" style="134" customWidth="1"/>
    <col min="8443" max="8450" width="11.42578125" style="134"/>
    <col min="8451" max="8451" width="23.7109375" style="134" customWidth="1"/>
    <col min="8452" max="8452" width="15.85546875" style="134" customWidth="1"/>
    <col min="8453" max="8453" width="4.7109375" style="134" customWidth="1"/>
    <col min="8454" max="8694" width="11.42578125" style="134"/>
    <col min="8695" max="8695" width="3.28515625" style="134" customWidth="1"/>
    <col min="8696" max="8696" width="11.42578125" style="134"/>
    <col min="8697" max="8697" width="25.42578125" style="134" customWidth="1"/>
    <col min="8698" max="8698" width="24.28515625" style="134" customWidth="1"/>
    <col min="8699" max="8706" width="11.42578125" style="134"/>
    <col min="8707" max="8707" width="23.7109375" style="134" customWidth="1"/>
    <col min="8708" max="8708" width="15.85546875" style="134" customWidth="1"/>
    <col min="8709" max="8709" width="4.7109375" style="134" customWidth="1"/>
    <col min="8710" max="8950" width="11.42578125" style="134"/>
    <col min="8951" max="8951" width="3.28515625" style="134" customWidth="1"/>
    <col min="8952" max="8952" width="11.42578125" style="134"/>
    <col min="8953" max="8953" width="25.42578125" style="134" customWidth="1"/>
    <col min="8954" max="8954" width="24.28515625" style="134" customWidth="1"/>
    <col min="8955" max="8962" width="11.42578125" style="134"/>
    <col min="8963" max="8963" width="23.7109375" style="134" customWidth="1"/>
    <col min="8964" max="8964" width="15.85546875" style="134" customWidth="1"/>
    <col min="8965" max="8965" width="4.7109375" style="134" customWidth="1"/>
    <col min="8966" max="9206" width="11.42578125" style="134"/>
    <col min="9207" max="9207" width="3.28515625" style="134" customWidth="1"/>
    <col min="9208" max="9208" width="11.42578125" style="134"/>
    <col min="9209" max="9209" width="25.42578125" style="134" customWidth="1"/>
    <col min="9210" max="9210" width="24.28515625" style="134" customWidth="1"/>
    <col min="9211" max="9218" width="11.42578125" style="134"/>
    <col min="9219" max="9219" width="23.7109375" style="134" customWidth="1"/>
    <col min="9220" max="9220" width="15.85546875" style="134" customWidth="1"/>
    <col min="9221" max="9221" width="4.7109375" style="134" customWidth="1"/>
    <col min="9222" max="9462" width="11.42578125" style="134"/>
    <col min="9463" max="9463" width="3.28515625" style="134" customWidth="1"/>
    <col min="9464" max="9464" width="11.42578125" style="134"/>
    <col min="9465" max="9465" width="25.42578125" style="134" customWidth="1"/>
    <col min="9466" max="9466" width="24.28515625" style="134" customWidth="1"/>
    <col min="9467" max="9474" width="11.42578125" style="134"/>
    <col min="9475" max="9475" width="23.7109375" style="134" customWidth="1"/>
    <col min="9476" max="9476" width="15.85546875" style="134" customWidth="1"/>
    <col min="9477" max="9477" width="4.7109375" style="134" customWidth="1"/>
    <col min="9478" max="9718" width="11.42578125" style="134"/>
    <col min="9719" max="9719" width="3.28515625" style="134" customWidth="1"/>
    <col min="9720" max="9720" width="11.42578125" style="134"/>
    <col min="9721" max="9721" width="25.42578125" style="134" customWidth="1"/>
    <col min="9722" max="9722" width="24.28515625" style="134" customWidth="1"/>
    <col min="9723" max="9730" width="11.42578125" style="134"/>
    <col min="9731" max="9731" width="23.7109375" style="134" customWidth="1"/>
    <col min="9732" max="9732" width="15.85546875" style="134" customWidth="1"/>
    <col min="9733" max="9733" width="4.7109375" style="134" customWidth="1"/>
    <col min="9734" max="9974" width="11.42578125" style="134"/>
    <col min="9975" max="9975" width="3.28515625" style="134" customWidth="1"/>
    <col min="9976" max="9976" width="11.42578125" style="134"/>
    <col min="9977" max="9977" width="25.42578125" style="134" customWidth="1"/>
    <col min="9978" max="9978" width="24.28515625" style="134" customWidth="1"/>
    <col min="9979" max="9986" width="11.42578125" style="134"/>
    <col min="9987" max="9987" width="23.7109375" style="134" customWidth="1"/>
    <col min="9988" max="9988" width="15.85546875" style="134" customWidth="1"/>
    <col min="9989" max="9989" width="4.7109375" style="134" customWidth="1"/>
    <col min="9990" max="10230" width="11.42578125" style="134"/>
    <col min="10231" max="10231" width="3.28515625" style="134" customWidth="1"/>
    <col min="10232" max="10232" width="11.42578125" style="134"/>
    <col min="10233" max="10233" width="25.42578125" style="134" customWidth="1"/>
    <col min="10234" max="10234" width="24.28515625" style="134" customWidth="1"/>
    <col min="10235" max="10242" width="11.42578125" style="134"/>
    <col min="10243" max="10243" width="23.7109375" style="134" customWidth="1"/>
    <col min="10244" max="10244" width="15.85546875" style="134" customWidth="1"/>
    <col min="10245" max="10245" width="4.7109375" style="134" customWidth="1"/>
    <col min="10246" max="10486" width="11.42578125" style="134"/>
    <col min="10487" max="10487" width="3.28515625" style="134" customWidth="1"/>
    <col min="10488" max="10488" width="11.42578125" style="134"/>
    <col min="10489" max="10489" width="25.42578125" style="134" customWidth="1"/>
    <col min="10490" max="10490" width="24.28515625" style="134" customWidth="1"/>
    <col min="10491" max="10498" width="11.42578125" style="134"/>
    <col min="10499" max="10499" width="23.7109375" style="134" customWidth="1"/>
    <col min="10500" max="10500" width="15.85546875" style="134" customWidth="1"/>
    <col min="10501" max="10501" width="4.7109375" style="134" customWidth="1"/>
    <col min="10502" max="10742" width="11.42578125" style="134"/>
    <col min="10743" max="10743" width="3.28515625" style="134" customWidth="1"/>
    <col min="10744" max="10744" width="11.42578125" style="134"/>
    <col min="10745" max="10745" width="25.42578125" style="134" customWidth="1"/>
    <col min="10746" max="10746" width="24.28515625" style="134" customWidth="1"/>
    <col min="10747" max="10754" width="11.42578125" style="134"/>
    <col min="10755" max="10755" width="23.7109375" style="134" customWidth="1"/>
    <col min="10756" max="10756" width="15.85546875" style="134" customWidth="1"/>
    <col min="10757" max="10757" width="4.7109375" style="134" customWidth="1"/>
    <col min="10758" max="10998" width="11.42578125" style="134"/>
    <col min="10999" max="10999" width="3.28515625" style="134" customWidth="1"/>
    <col min="11000" max="11000" width="11.42578125" style="134"/>
    <col min="11001" max="11001" width="25.42578125" style="134" customWidth="1"/>
    <col min="11002" max="11002" width="24.28515625" style="134" customWidth="1"/>
    <col min="11003" max="11010" width="11.42578125" style="134"/>
    <col min="11011" max="11011" width="23.7109375" style="134" customWidth="1"/>
    <col min="11012" max="11012" width="15.85546875" style="134" customWidth="1"/>
    <col min="11013" max="11013" width="4.7109375" style="134" customWidth="1"/>
    <col min="11014" max="11254" width="11.42578125" style="134"/>
    <col min="11255" max="11255" width="3.28515625" style="134" customWidth="1"/>
    <col min="11256" max="11256" width="11.42578125" style="134"/>
    <col min="11257" max="11257" width="25.42578125" style="134" customWidth="1"/>
    <col min="11258" max="11258" width="24.28515625" style="134" customWidth="1"/>
    <col min="11259" max="11266" width="11.42578125" style="134"/>
    <col min="11267" max="11267" width="23.7109375" style="134" customWidth="1"/>
    <col min="11268" max="11268" width="15.85546875" style="134" customWidth="1"/>
    <col min="11269" max="11269" width="4.7109375" style="134" customWidth="1"/>
    <col min="11270" max="11510" width="11.42578125" style="134"/>
    <col min="11511" max="11511" width="3.28515625" style="134" customWidth="1"/>
    <col min="11512" max="11512" width="11.42578125" style="134"/>
    <col min="11513" max="11513" width="25.42578125" style="134" customWidth="1"/>
    <col min="11514" max="11514" width="24.28515625" style="134" customWidth="1"/>
    <col min="11515" max="11522" width="11.42578125" style="134"/>
    <col min="11523" max="11523" width="23.7109375" style="134" customWidth="1"/>
    <col min="11524" max="11524" width="15.85546875" style="134" customWidth="1"/>
    <col min="11525" max="11525" width="4.7109375" style="134" customWidth="1"/>
    <col min="11526" max="11766" width="11.42578125" style="134"/>
    <col min="11767" max="11767" width="3.28515625" style="134" customWidth="1"/>
    <col min="11768" max="11768" width="11.42578125" style="134"/>
    <col min="11769" max="11769" width="25.42578125" style="134" customWidth="1"/>
    <col min="11770" max="11770" width="24.28515625" style="134" customWidth="1"/>
    <col min="11771" max="11778" width="11.42578125" style="134"/>
    <col min="11779" max="11779" width="23.7109375" style="134" customWidth="1"/>
    <col min="11780" max="11780" width="15.85546875" style="134" customWidth="1"/>
    <col min="11781" max="11781" width="4.7109375" style="134" customWidth="1"/>
    <col min="11782" max="12022" width="11.42578125" style="134"/>
    <col min="12023" max="12023" width="3.28515625" style="134" customWidth="1"/>
    <col min="12024" max="12024" width="11.42578125" style="134"/>
    <col min="12025" max="12025" width="25.42578125" style="134" customWidth="1"/>
    <col min="12026" max="12026" width="24.28515625" style="134" customWidth="1"/>
    <col min="12027" max="12034" width="11.42578125" style="134"/>
    <col min="12035" max="12035" width="23.7109375" style="134" customWidth="1"/>
    <col min="12036" max="12036" width="15.85546875" style="134" customWidth="1"/>
    <col min="12037" max="12037" width="4.7109375" style="134" customWidth="1"/>
    <col min="12038" max="12278" width="11.42578125" style="134"/>
    <col min="12279" max="12279" width="3.28515625" style="134" customWidth="1"/>
    <col min="12280" max="12280" width="11.42578125" style="134"/>
    <col min="12281" max="12281" width="25.42578125" style="134" customWidth="1"/>
    <col min="12282" max="12282" width="24.28515625" style="134" customWidth="1"/>
    <col min="12283" max="12290" width="11.42578125" style="134"/>
    <col min="12291" max="12291" width="23.7109375" style="134" customWidth="1"/>
    <col min="12292" max="12292" width="15.85546875" style="134" customWidth="1"/>
    <col min="12293" max="12293" width="4.7109375" style="134" customWidth="1"/>
    <col min="12294" max="12534" width="11.42578125" style="134"/>
    <col min="12535" max="12535" width="3.28515625" style="134" customWidth="1"/>
    <col min="12536" max="12536" width="11.42578125" style="134"/>
    <col min="12537" max="12537" width="25.42578125" style="134" customWidth="1"/>
    <col min="12538" max="12538" width="24.28515625" style="134" customWidth="1"/>
    <col min="12539" max="12546" width="11.42578125" style="134"/>
    <col min="12547" max="12547" width="23.7109375" style="134" customWidth="1"/>
    <col min="12548" max="12548" width="15.85546875" style="134" customWidth="1"/>
    <col min="12549" max="12549" width="4.7109375" style="134" customWidth="1"/>
    <col min="12550" max="12790" width="11.42578125" style="134"/>
    <col min="12791" max="12791" width="3.28515625" style="134" customWidth="1"/>
    <col min="12792" max="12792" width="11.42578125" style="134"/>
    <col min="12793" max="12793" width="25.42578125" style="134" customWidth="1"/>
    <col min="12794" max="12794" width="24.28515625" style="134" customWidth="1"/>
    <col min="12795" max="12802" width="11.42578125" style="134"/>
    <col min="12803" max="12803" width="23.7109375" style="134" customWidth="1"/>
    <col min="12804" max="12804" width="15.85546875" style="134" customWidth="1"/>
    <col min="12805" max="12805" width="4.7109375" style="134" customWidth="1"/>
    <col min="12806" max="13046" width="11.42578125" style="134"/>
    <col min="13047" max="13047" width="3.28515625" style="134" customWidth="1"/>
    <col min="13048" max="13048" width="11.42578125" style="134"/>
    <col min="13049" max="13049" width="25.42578125" style="134" customWidth="1"/>
    <col min="13050" max="13050" width="24.28515625" style="134" customWidth="1"/>
    <col min="13051" max="13058" width="11.42578125" style="134"/>
    <col min="13059" max="13059" width="23.7109375" style="134" customWidth="1"/>
    <col min="13060" max="13060" width="15.85546875" style="134" customWidth="1"/>
    <col min="13061" max="13061" width="4.7109375" style="134" customWidth="1"/>
    <col min="13062" max="13302" width="11.42578125" style="134"/>
    <col min="13303" max="13303" width="3.28515625" style="134" customWidth="1"/>
    <col min="13304" max="13304" width="11.42578125" style="134"/>
    <col min="13305" max="13305" width="25.42578125" style="134" customWidth="1"/>
    <col min="13306" max="13306" width="24.28515625" style="134" customWidth="1"/>
    <col min="13307" max="13314" width="11.42578125" style="134"/>
    <col min="13315" max="13315" width="23.7109375" style="134" customWidth="1"/>
    <col min="13316" max="13316" width="15.85546875" style="134" customWidth="1"/>
    <col min="13317" max="13317" width="4.7109375" style="134" customWidth="1"/>
    <col min="13318" max="13558" width="11.42578125" style="134"/>
    <col min="13559" max="13559" width="3.28515625" style="134" customWidth="1"/>
    <col min="13560" max="13560" width="11.42578125" style="134"/>
    <col min="13561" max="13561" width="25.42578125" style="134" customWidth="1"/>
    <col min="13562" max="13562" width="24.28515625" style="134" customWidth="1"/>
    <col min="13563" max="13570" width="11.42578125" style="134"/>
    <col min="13571" max="13571" width="23.7109375" style="134" customWidth="1"/>
    <col min="13572" max="13572" width="15.85546875" style="134" customWidth="1"/>
    <col min="13573" max="13573" width="4.7109375" style="134" customWidth="1"/>
    <col min="13574" max="13814" width="11.42578125" style="134"/>
    <col min="13815" max="13815" width="3.28515625" style="134" customWidth="1"/>
    <col min="13816" max="13816" width="11.42578125" style="134"/>
    <col min="13817" max="13817" width="25.42578125" style="134" customWidth="1"/>
    <col min="13818" max="13818" width="24.28515625" style="134" customWidth="1"/>
    <col min="13819" max="13826" width="11.42578125" style="134"/>
    <col min="13827" max="13827" width="23.7109375" style="134" customWidth="1"/>
    <col min="13828" max="13828" width="15.85546875" style="134" customWidth="1"/>
    <col min="13829" max="13829" width="4.7109375" style="134" customWidth="1"/>
    <col min="13830" max="14070" width="11.42578125" style="134"/>
    <col min="14071" max="14071" width="3.28515625" style="134" customWidth="1"/>
    <col min="14072" max="14072" width="11.42578125" style="134"/>
    <col min="14073" max="14073" width="25.42578125" style="134" customWidth="1"/>
    <col min="14074" max="14074" width="24.28515625" style="134" customWidth="1"/>
    <col min="14075" max="14082" width="11.42578125" style="134"/>
    <col min="14083" max="14083" width="23.7109375" style="134" customWidth="1"/>
    <col min="14084" max="14084" width="15.85546875" style="134" customWidth="1"/>
    <col min="14085" max="14085" width="4.7109375" style="134" customWidth="1"/>
    <col min="14086" max="14326" width="11.42578125" style="134"/>
    <col min="14327" max="14327" width="3.28515625" style="134" customWidth="1"/>
    <col min="14328" max="14328" width="11.42578125" style="134"/>
    <col min="14329" max="14329" width="25.42578125" style="134" customWidth="1"/>
    <col min="14330" max="14330" width="24.28515625" style="134" customWidth="1"/>
    <col min="14331" max="14338" width="11.42578125" style="134"/>
    <col min="14339" max="14339" width="23.7109375" style="134" customWidth="1"/>
    <col min="14340" max="14340" width="15.85546875" style="134" customWidth="1"/>
    <col min="14341" max="14341" width="4.7109375" style="134" customWidth="1"/>
    <col min="14342" max="14582" width="11.42578125" style="134"/>
    <col min="14583" max="14583" width="3.28515625" style="134" customWidth="1"/>
    <col min="14584" max="14584" width="11.42578125" style="134"/>
    <col min="14585" max="14585" width="25.42578125" style="134" customWidth="1"/>
    <col min="14586" max="14586" width="24.28515625" style="134" customWidth="1"/>
    <col min="14587" max="14594" width="11.42578125" style="134"/>
    <col min="14595" max="14595" width="23.7109375" style="134" customWidth="1"/>
    <col min="14596" max="14596" width="15.85546875" style="134" customWidth="1"/>
    <col min="14597" max="14597" width="4.7109375" style="134" customWidth="1"/>
    <col min="14598" max="14838" width="11.42578125" style="134"/>
    <col min="14839" max="14839" width="3.28515625" style="134" customWidth="1"/>
    <col min="14840" max="14840" width="11.42578125" style="134"/>
    <col min="14841" max="14841" width="25.42578125" style="134" customWidth="1"/>
    <col min="14842" max="14842" width="24.28515625" style="134" customWidth="1"/>
    <col min="14843" max="14850" width="11.42578125" style="134"/>
    <col min="14851" max="14851" width="23.7109375" style="134" customWidth="1"/>
    <col min="14852" max="14852" width="15.85546875" style="134" customWidth="1"/>
    <col min="14853" max="14853" width="4.7109375" style="134" customWidth="1"/>
    <col min="14854" max="15094" width="11.42578125" style="134"/>
    <col min="15095" max="15095" width="3.28515625" style="134" customWidth="1"/>
    <col min="15096" max="15096" width="11.42578125" style="134"/>
    <col min="15097" max="15097" width="25.42578125" style="134" customWidth="1"/>
    <col min="15098" max="15098" width="24.28515625" style="134" customWidth="1"/>
    <col min="15099" max="15106" width="11.42578125" style="134"/>
    <col min="15107" max="15107" width="23.7109375" style="134" customWidth="1"/>
    <col min="15108" max="15108" width="15.85546875" style="134" customWidth="1"/>
    <col min="15109" max="15109" width="4.7109375" style="134" customWidth="1"/>
    <col min="15110" max="15350" width="11.42578125" style="134"/>
    <col min="15351" max="15351" width="3.28515625" style="134" customWidth="1"/>
    <col min="15352" max="15352" width="11.42578125" style="134"/>
    <col min="15353" max="15353" width="25.42578125" style="134" customWidth="1"/>
    <col min="15354" max="15354" width="24.28515625" style="134" customWidth="1"/>
    <col min="15355" max="15362" width="11.42578125" style="134"/>
    <col min="15363" max="15363" width="23.7109375" style="134" customWidth="1"/>
    <col min="15364" max="15364" width="15.85546875" style="134" customWidth="1"/>
    <col min="15365" max="15365" width="4.7109375" style="134" customWidth="1"/>
    <col min="15366" max="15606" width="11.42578125" style="134"/>
    <col min="15607" max="15607" width="3.28515625" style="134" customWidth="1"/>
    <col min="15608" max="15608" width="11.42578125" style="134"/>
    <col min="15609" max="15609" width="25.42578125" style="134" customWidth="1"/>
    <col min="15610" max="15610" width="24.28515625" style="134" customWidth="1"/>
    <col min="15611" max="15618" width="11.42578125" style="134"/>
    <col min="15619" max="15619" width="23.7109375" style="134" customWidth="1"/>
    <col min="15620" max="15620" width="15.85546875" style="134" customWidth="1"/>
    <col min="15621" max="15621" width="4.7109375" style="134" customWidth="1"/>
    <col min="15622" max="15862" width="11.42578125" style="134"/>
    <col min="15863" max="15863" width="3.28515625" style="134" customWidth="1"/>
    <col min="15864" max="15864" width="11.42578125" style="134"/>
    <col min="15865" max="15865" width="25.42578125" style="134" customWidth="1"/>
    <col min="15866" max="15866" width="24.28515625" style="134" customWidth="1"/>
    <col min="15867" max="15874" width="11.42578125" style="134"/>
    <col min="15875" max="15875" width="23.7109375" style="134" customWidth="1"/>
    <col min="15876" max="15876" width="15.85546875" style="134" customWidth="1"/>
    <col min="15877" max="15877" width="4.7109375" style="134" customWidth="1"/>
    <col min="15878" max="16118" width="11.42578125" style="134"/>
    <col min="16119" max="16119" width="3.28515625" style="134" customWidth="1"/>
    <col min="16120" max="16120" width="11.42578125" style="134"/>
    <col min="16121" max="16121" width="25.42578125" style="134" customWidth="1"/>
    <col min="16122" max="16122" width="24.28515625" style="134" customWidth="1"/>
    <col min="16123" max="16130" width="11.42578125" style="134"/>
    <col min="16131" max="16131" width="23.7109375" style="134" customWidth="1"/>
    <col min="16132" max="16132" width="15.85546875" style="134" customWidth="1"/>
    <col min="16133" max="16133" width="4.7109375" style="134" customWidth="1"/>
    <col min="16134" max="16384" width="11.42578125" style="134"/>
  </cols>
  <sheetData>
    <row r="1" spans="1:21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7"/>
      <c r="N2" s="357"/>
      <c r="O2" s="357"/>
      <c r="P2" s="357"/>
      <c r="Q2" s="1"/>
      <c r="R2" s="119"/>
      <c r="S2" s="119"/>
      <c r="T2" s="119"/>
      <c r="U2" s="119"/>
    </row>
    <row r="3" spans="1:21" s="117" customFormat="1" ht="18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57"/>
      <c r="N3" s="357"/>
      <c r="O3" s="357"/>
      <c r="P3" s="357"/>
      <c r="Q3" s="1"/>
      <c r="R3" s="120"/>
      <c r="S3" s="120"/>
      <c r="T3" s="120"/>
      <c r="U3" s="120"/>
    </row>
    <row r="4" spans="1:21" s="117" customFormat="1" ht="18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57"/>
      <c r="N4" s="357"/>
      <c r="O4" s="357"/>
      <c r="P4" s="357"/>
      <c r="Q4" s="1"/>
      <c r="R4" s="120"/>
      <c r="S4" s="120"/>
      <c r="T4" s="120"/>
      <c r="U4" s="120"/>
    </row>
    <row r="5" spans="1:21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1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s="117" customFormat="1" ht="21" customHeight="1" x14ac:dyDescent="0.35">
      <c r="A8" s="103" t="s">
        <v>249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8" t="s">
        <v>247</v>
      </c>
      <c r="P8" s="358"/>
      <c r="Q8" s="1"/>
    </row>
    <row r="9" spans="1:21" s="117" customFormat="1" ht="21" customHeight="1" x14ac:dyDescent="0.35">
      <c r="A9" s="358" t="s">
        <v>232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122"/>
    </row>
    <row r="10" spans="1:21" s="117" customFormat="1" ht="21" customHeight="1" x14ac:dyDescent="0.3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122"/>
    </row>
    <row r="11" spans="1:21" s="117" customFormat="1" ht="21" customHeight="1" x14ac:dyDescent="0.3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122"/>
    </row>
    <row r="12" spans="1:21" s="117" customFormat="1" ht="21" customHeight="1" x14ac:dyDescent="0.35">
      <c r="B12" s="141" t="s">
        <v>140</v>
      </c>
      <c r="C12" s="141" t="s">
        <v>0</v>
      </c>
      <c r="D12" s="141" t="s">
        <v>159</v>
      </c>
      <c r="E12" s="564" t="s">
        <v>141</v>
      </c>
      <c r="F12" s="565"/>
      <c r="G12" s="565"/>
      <c r="H12" s="565"/>
      <c r="I12" s="565"/>
      <c r="J12" s="565"/>
      <c r="K12" s="565"/>
      <c r="L12" s="565"/>
      <c r="M12" s="565"/>
      <c r="N12" s="566"/>
      <c r="O12" s="141" t="s">
        <v>161</v>
      </c>
      <c r="P12" s="141" t="s">
        <v>143</v>
      </c>
    </row>
    <row r="13" spans="1:21" s="117" customFormat="1" ht="21" customHeight="1" x14ac:dyDescent="0.35">
      <c r="B13" s="142"/>
      <c r="C13" s="142"/>
      <c r="D13" s="142"/>
      <c r="E13" s="123" t="s">
        <v>67</v>
      </c>
      <c r="F13" s="123" t="s">
        <v>68</v>
      </c>
      <c r="G13" s="123" t="s">
        <v>144</v>
      </c>
      <c r="H13" s="123" t="s">
        <v>145</v>
      </c>
      <c r="I13" s="213" t="s">
        <v>146</v>
      </c>
      <c r="J13" s="216" t="s">
        <v>147</v>
      </c>
      <c r="K13" s="231" t="s">
        <v>148</v>
      </c>
      <c r="L13" s="213" t="s">
        <v>149</v>
      </c>
      <c r="M13" s="216" t="s">
        <v>150</v>
      </c>
      <c r="N13" s="231" t="s">
        <v>151</v>
      </c>
      <c r="O13" s="142"/>
      <c r="P13" s="143"/>
    </row>
    <row r="14" spans="1:21" s="117" customFormat="1" ht="21" customHeight="1" x14ac:dyDescent="0.35">
      <c r="B14" s="136">
        <v>1</v>
      </c>
      <c r="C14" s="135" t="s">
        <v>32</v>
      </c>
      <c r="D14" s="127" t="s">
        <v>163</v>
      </c>
      <c r="E14" s="128">
        <v>4</v>
      </c>
      <c r="F14" s="128">
        <v>1</v>
      </c>
      <c r="G14" s="128">
        <v>4</v>
      </c>
      <c r="H14" s="144"/>
      <c r="I14" s="217"/>
      <c r="J14" s="238">
        <v>2</v>
      </c>
      <c r="K14" s="232">
        <v>1</v>
      </c>
      <c r="L14" s="219">
        <v>0</v>
      </c>
      <c r="M14" s="239"/>
      <c r="N14" s="237"/>
      <c r="O14" s="129">
        <f t="shared" ref="O14:O22" si="0">SUM(E14:N14)</f>
        <v>12</v>
      </c>
      <c r="P14" s="128">
        <f t="shared" ref="P14:P22" si="1">COUNT(E14:N14)</f>
        <v>6</v>
      </c>
    </row>
    <row r="15" spans="1:21" s="117" customFormat="1" ht="21" customHeight="1" x14ac:dyDescent="0.35">
      <c r="B15" s="136">
        <v>2</v>
      </c>
      <c r="C15" s="135" t="s">
        <v>89</v>
      </c>
      <c r="D15" s="127" t="s">
        <v>168</v>
      </c>
      <c r="E15" s="128">
        <v>2</v>
      </c>
      <c r="F15" s="128">
        <v>3</v>
      </c>
      <c r="G15" s="128">
        <v>2</v>
      </c>
      <c r="H15" s="144"/>
      <c r="I15" s="217"/>
      <c r="J15" s="238">
        <v>1</v>
      </c>
      <c r="K15" s="232">
        <v>2</v>
      </c>
      <c r="L15" s="219">
        <v>0</v>
      </c>
      <c r="M15" s="238">
        <v>1</v>
      </c>
      <c r="N15" s="232">
        <v>0</v>
      </c>
      <c r="O15" s="129">
        <f t="shared" si="0"/>
        <v>11</v>
      </c>
      <c r="P15" s="128">
        <f t="shared" si="1"/>
        <v>8</v>
      </c>
    </row>
    <row r="16" spans="1:21" s="117" customFormat="1" ht="21" customHeight="1" x14ac:dyDescent="0.35">
      <c r="B16" s="136">
        <v>3</v>
      </c>
      <c r="C16" s="126" t="s">
        <v>131</v>
      </c>
      <c r="D16" s="127" t="s">
        <v>164</v>
      </c>
      <c r="E16" s="128">
        <v>3</v>
      </c>
      <c r="F16" s="128">
        <v>0</v>
      </c>
      <c r="G16" s="128">
        <v>2</v>
      </c>
      <c r="H16" s="144"/>
      <c r="I16" s="217"/>
      <c r="J16" s="238">
        <v>0</v>
      </c>
      <c r="K16" s="233">
        <v>2</v>
      </c>
      <c r="L16" s="219">
        <v>2</v>
      </c>
      <c r="M16" s="238">
        <v>0</v>
      </c>
      <c r="N16" s="232">
        <v>0</v>
      </c>
      <c r="O16" s="129">
        <f t="shared" ref="O16:O21" si="2">SUM(E16:N16)</f>
        <v>9</v>
      </c>
      <c r="P16" s="128">
        <f t="shared" ref="P16:P21" si="3">COUNT(E16:N16)</f>
        <v>8</v>
      </c>
    </row>
    <row r="17" spans="2:16" s="117" customFormat="1" ht="21" customHeight="1" x14ac:dyDescent="0.35">
      <c r="B17" s="136">
        <v>4</v>
      </c>
      <c r="C17" s="131" t="s">
        <v>79</v>
      </c>
      <c r="D17" s="127" t="s">
        <v>193</v>
      </c>
      <c r="E17" s="139">
        <v>0</v>
      </c>
      <c r="F17" s="140"/>
      <c r="G17" s="128">
        <v>2</v>
      </c>
      <c r="H17" s="128">
        <v>1</v>
      </c>
      <c r="I17" s="214">
        <v>1</v>
      </c>
      <c r="J17" s="238">
        <v>2</v>
      </c>
      <c r="K17" s="232">
        <v>1</v>
      </c>
      <c r="L17" s="219">
        <v>0</v>
      </c>
      <c r="M17" s="238">
        <v>0</v>
      </c>
      <c r="N17" s="232">
        <v>1</v>
      </c>
      <c r="O17" s="129">
        <f t="shared" si="2"/>
        <v>8</v>
      </c>
      <c r="P17" s="128">
        <f t="shared" si="3"/>
        <v>9</v>
      </c>
    </row>
    <row r="18" spans="2:16" s="117" customFormat="1" ht="21" customHeight="1" x14ac:dyDescent="0.35">
      <c r="B18" s="136">
        <v>5</v>
      </c>
      <c r="C18" s="126" t="s">
        <v>89</v>
      </c>
      <c r="D18" s="132" t="s">
        <v>175</v>
      </c>
      <c r="E18" s="133">
        <v>1</v>
      </c>
      <c r="F18" s="133">
        <v>1</v>
      </c>
      <c r="G18" s="128">
        <v>0</v>
      </c>
      <c r="H18" s="230"/>
      <c r="I18" s="218"/>
      <c r="J18" s="238">
        <v>0</v>
      </c>
      <c r="K18" s="233">
        <v>4</v>
      </c>
      <c r="L18" s="240">
        <v>0</v>
      </c>
      <c r="M18" s="238">
        <v>1</v>
      </c>
      <c r="N18" s="233">
        <v>1</v>
      </c>
      <c r="O18" s="129">
        <f t="shared" si="2"/>
        <v>8</v>
      </c>
      <c r="P18" s="128">
        <f t="shared" si="3"/>
        <v>8</v>
      </c>
    </row>
    <row r="19" spans="2:16" s="117" customFormat="1" ht="21" customHeight="1" x14ac:dyDescent="0.35">
      <c r="B19" s="136">
        <v>6</v>
      </c>
      <c r="C19" s="126" t="s">
        <v>93</v>
      </c>
      <c r="D19" s="127" t="s">
        <v>183</v>
      </c>
      <c r="E19" s="139">
        <v>1</v>
      </c>
      <c r="F19" s="128">
        <v>3</v>
      </c>
      <c r="G19" s="128">
        <v>1</v>
      </c>
      <c r="H19" s="144"/>
      <c r="I19" s="214">
        <v>2</v>
      </c>
      <c r="J19" s="238">
        <v>0</v>
      </c>
      <c r="K19" s="232">
        <v>0</v>
      </c>
      <c r="L19" s="219">
        <v>0</v>
      </c>
      <c r="M19" s="239"/>
      <c r="N19" s="237"/>
      <c r="O19" s="129">
        <f t="shared" si="2"/>
        <v>7</v>
      </c>
      <c r="P19" s="128">
        <f t="shared" si="3"/>
        <v>7</v>
      </c>
    </row>
    <row r="20" spans="2:16" s="117" customFormat="1" ht="21" customHeight="1" x14ac:dyDescent="0.35">
      <c r="B20" s="136">
        <v>7</v>
      </c>
      <c r="C20" s="126" t="s">
        <v>131</v>
      </c>
      <c r="D20" s="127" t="s">
        <v>178</v>
      </c>
      <c r="E20" s="139">
        <v>0</v>
      </c>
      <c r="F20" s="139">
        <v>1</v>
      </c>
      <c r="G20" s="128">
        <v>0</v>
      </c>
      <c r="H20" s="144"/>
      <c r="I20" s="217"/>
      <c r="J20" s="238">
        <v>1</v>
      </c>
      <c r="K20" s="232">
        <v>0</v>
      </c>
      <c r="L20" s="219">
        <v>1</v>
      </c>
      <c r="M20" s="238">
        <v>2</v>
      </c>
      <c r="N20" s="232">
        <v>1</v>
      </c>
      <c r="O20" s="129">
        <f t="shared" si="2"/>
        <v>6</v>
      </c>
      <c r="P20" s="128">
        <f t="shared" si="3"/>
        <v>8</v>
      </c>
    </row>
    <row r="21" spans="2:16" s="117" customFormat="1" ht="21" customHeight="1" x14ac:dyDescent="0.35">
      <c r="B21" s="136">
        <v>8</v>
      </c>
      <c r="C21" s="135" t="s">
        <v>79</v>
      </c>
      <c r="D21" s="132" t="s">
        <v>196</v>
      </c>
      <c r="E21" s="147">
        <v>2</v>
      </c>
      <c r="F21" s="148"/>
      <c r="G21" s="128">
        <v>1</v>
      </c>
      <c r="H21" s="133">
        <v>0</v>
      </c>
      <c r="I21" s="215">
        <v>1</v>
      </c>
      <c r="J21" s="238">
        <v>0</v>
      </c>
      <c r="K21" s="232">
        <v>1</v>
      </c>
      <c r="L21" s="240">
        <v>0</v>
      </c>
      <c r="M21" s="238">
        <v>1</v>
      </c>
      <c r="N21" s="233">
        <v>0</v>
      </c>
      <c r="O21" s="129">
        <f t="shared" si="2"/>
        <v>6</v>
      </c>
      <c r="P21" s="128">
        <f t="shared" si="3"/>
        <v>9</v>
      </c>
    </row>
    <row r="22" spans="2:16" s="117" customFormat="1" ht="21" customHeight="1" x14ac:dyDescent="0.35">
      <c r="B22" s="136">
        <v>9</v>
      </c>
      <c r="C22" s="135" t="s">
        <v>31</v>
      </c>
      <c r="D22" s="132" t="s">
        <v>162</v>
      </c>
      <c r="E22" s="133">
        <v>1</v>
      </c>
      <c r="F22" s="133">
        <v>4</v>
      </c>
      <c r="G22" s="128">
        <v>0</v>
      </c>
      <c r="H22" s="230"/>
      <c r="I22" s="218"/>
      <c r="J22" s="238">
        <v>0</v>
      </c>
      <c r="K22" s="233">
        <v>0</v>
      </c>
      <c r="L22" s="240">
        <v>0</v>
      </c>
      <c r="M22" s="239"/>
      <c r="N22" s="236"/>
      <c r="O22" s="129">
        <f t="shared" si="0"/>
        <v>5</v>
      </c>
      <c r="P22" s="128">
        <f t="shared" si="1"/>
        <v>6</v>
      </c>
    </row>
    <row r="23" spans="2:16" s="117" customFormat="1" ht="21" customHeight="1" x14ac:dyDescent="0.35">
      <c r="B23" s="136">
        <v>10</v>
      </c>
      <c r="C23" s="135" t="s">
        <v>79</v>
      </c>
      <c r="D23" s="132" t="s">
        <v>225</v>
      </c>
      <c r="E23" s="147">
        <v>0</v>
      </c>
      <c r="F23" s="148"/>
      <c r="G23" s="128">
        <v>2</v>
      </c>
      <c r="H23" s="133">
        <v>0</v>
      </c>
      <c r="I23" s="215">
        <v>1</v>
      </c>
      <c r="J23" s="238">
        <v>1</v>
      </c>
      <c r="K23" s="235">
        <v>0</v>
      </c>
      <c r="L23" s="240">
        <v>1</v>
      </c>
      <c r="M23" s="238">
        <v>0</v>
      </c>
      <c r="N23" s="233">
        <v>0</v>
      </c>
      <c r="O23" s="129">
        <f t="shared" ref="O23:O55" si="4">SUM(E23:N23)</f>
        <v>5</v>
      </c>
      <c r="P23" s="128">
        <f t="shared" ref="P23:P45" si="5">COUNT(E23:N23)</f>
        <v>9</v>
      </c>
    </row>
    <row r="24" spans="2:16" s="117" customFormat="1" ht="21" customHeight="1" x14ac:dyDescent="0.35">
      <c r="B24" s="136">
        <v>11</v>
      </c>
      <c r="C24" s="135" t="s">
        <v>124</v>
      </c>
      <c r="D24" s="132" t="s">
        <v>160</v>
      </c>
      <c r="E24" s="133">
        <v>1</v>
      </c>
      <c r="F24" s="133">
        <v>1</v>
      </c>
      <c r="G24" s="128">
        <v>2</v>
      </c>
      <c r="H24" s="230"/>
      <c r="I24" s="218"/>
      <c r="J24" s="238">
        <v>0</v>
      </c>
      <c r="K24" s="234">
        <v>0</v>
      </c>
      <c r="L24" s="240">
        <v>0</v>
      </c>
      <c r="M24" s="239"/>
      <c r="N24" s="236"/>
      <c r="O24" s="129">
        <f t="shared" si="4"/>
        <v>4</v>
      </c>
      <c r="P24" s="128">
        <f t="shared" si="5"/>
        <v>6</v>
      </c>
    </row>
    <row r="25" spans="2:16" s="117" customFormat="1" ht="21" customHeight="1" x14ac:dyDescent="0.35">
      <c r="B25" s="136">
        <v>12</v>
      </c>
      <c r="C25" s="135" t="s">
        <v>93</v>
      </c>
      <c r="D25" s="132" t="s">
        <v>197</v>
      </c>
      <c r="E25" s="147">
        <v>1</v>
      </c>
      <c r="F25" s="133">
        <v>0</v>
      </c>
      <c r="G25" s="128">
        <v>1</v>
      </c>
      <c r="H25" s="230"/>
      <c r="I25" s="215">
        <v>1</v>
      </c>
      <c r="J25" s="238">
        <v>1</v>
      </c>
      <c r="K25" s="233">
        <v>0</v>
      </c>
      <c r="L25" s="240">
        <v>0</v>
      </c>
      <c r="M25" s="239"/>
      <c r="N25" s="236"/>
      <c r="O25" s="129">
        <f t="shared" si="4"/>
        <v>4</v>
      </c>
      <c r="P25" s="128">
        <f t="shared" si="5"/>
        <v>7</v>
      </c>
    </row>
    <row r="26" spans="2:16" s="117" customFormat="1" ht="21" customHeight="1" x14ac:dyDescent="0.35">
      <c r="B26" s="136">
        <v>13</v>
      </c>
      <c r="C26" s="135" t="s">
        <v>89</v>
      </c>
      <c r="D26" s="127" t="s">
        <v>191</v>
      </c>
      <c r="E26" s="128">
        <v>0</v>
      </c>
      <c r="F26" s="128">
        <v>0</v>
      </c>
      <c r="G26" s="128">
        <v>1</v>
      </c>
      <c r="H26" s="144"/>
      <c r="I26" s="217"/>
      <c r="J26" s="238">
        <v>1</v>
      </c>
      <c r="K26" s="232">
        <v>0</v>
      </c>
      <c r="L26" s="219">
        <v>1</v>
      </c>
      <c r="M26" s="238">
        <v>0</v>
      </c>
      <c r="N26" s="232">
        <v>0</v>
      </c>
      <c r="O26" s="129">
        <f t="shared" si="4"/>
        <v>3</v>
      </c>
      <c r="P26" s="128">
        <f t="shared" si="5"/>
        <v>8</v>
      </c>
    </row>
    <row r="27" spans="2:16" s="117" customFormat="1" ht="21" customHeight="1" x14ac:dyDescent="0.35">
      <c r="B27" s="136">
        <v>14</v>
      </c>
      <c r="C27" s="126" t="s">
        <v>89</v>
      </c>
      <c r="D27" s="127" t="s">
        <v>224</v>
      </c>
      <c r="E27" s="128">
        <v>0</v>
      </c>
      <c r="F27" s="128">
        <v>0</v>
      </c>
      <c r="G27" s="128">
        <v>0</v>
      </c>
      <c r="H27" s="144"/>
      <c r="I27" s="217"/>
      <c r="J27" s="238">
        <v>1</v>
      </c>
      <c r="K27" s="232">
        <v>2</v>
      </c>
      <c r="L27" s="219">
        <v>0</v>
      </c>
      <c r="M27" s="238">
        <v>0</v>
      </c>
      <c r="N27" s="232">
        <v>0</v>
      </c>
      <c r="O27" s="129">
        <f t="shared" si="4"/>
        <v>3</v>
      </c>
      <c r="P27" s="128">
        <f t="shared" si="5"/>
        <v>8</v>
      </c>
    </row>
    <row r="28" spans="2:16" s="117" customFormat="1" ht="21" customHeight="1" x14ac:dyDescent="0.35">
      <c r="B28" s="136">
        <v>15</v>
      </c>
      <c r="C28" s="126" t="s">
        <v>92</v>
      </c>
      <c r="D28" s="127" t="s">
        <v>165</v>
      </c>
      <c r="E28" s="128">
        <v>1</v>
      </c>
      <c r="F28" s="128">
        <v>2</v>
      </c>
      <c r="G28" s="128">
        <v>0</v>
      </c>
      <c r="H28" s="144"/>
      <c r="I28" s="217"/>
      <c r="J28" s="239"/>
      <c r="K28" s="237"/>
      <c r="L28" s="217"/>
      <c r="M28" s="239"/>
      <c r="N28" s="237"/>
      <c r="O28" s="129">
        <f t="shared" si="4"/>
        <v>3</v>
      </c>
      <c r="P28" s="128">
        <f t="shared" si="5"/>
        <v>3</v>
      </c>
    </row>
    <row r="29" spans="2:16" s="117" customFormat="1" ht="21" customHeight="1" x14ac:dyDescent="0.35">
      <c r="B29" s="136">
        <v>16</v>
      </c>
      <c r="C29" s="126" t="s">
        <v>124</v>
      </c>
      <c r="D29" s="127" t="s">
        <v>190</v>
      </c>
      <c r="E29" s="128">
        <v>0</v>
      </c>
      <c r="F29" s="128">
        <v>0</v>
      </c>
      <c r="G29" s="128">
        <v>3</v>
      </c>
      <c r="H29" s="144"/>
      <c r="I29" s="217"/>
      <c r="J29" s="238">
        <v>0</v>
      </c>
      <c r="K29" s="232">
        <v>0</v>
      </c>
      <c r="L29" s="219">
        <v>0</v>
      </c>
      <c r="M29" s="239"/>
      <c r="N29" s="237"/>
      <c r="O29" s="129">
        <f t="shared" si="4"/>
        <v>3</v>
      </c>
      <c r="P29" s="128">
        <f t="shared" si="5"/>
        <v>6</v>
      </c>
    </row>
    <row r="30" spans="2:16" s="117" customFormat="1" ht="21" customHeight="1" x14ac:dyDescent="0.35">
      <c r="B30" s="136">
        <v>17</v>
      </c>
      <c r="C30" s="126" t="s">
        <v>93</v>
      </c>
      <c r="D30" s="127" t="s">
        <v>216</v>
      </c>
      <c r="E30" s="139">
        <v>0</v>
      </c>
      <c r="F30" s="128">
        <v>0</v>
      </c>
      <c r="G30" s="128">
        <v>0</v>
      </c>
      <c r="H30" s="144"/>
      <c r="I30" s="214">
        <v>3</v>
      </c>
      <c r="J30" s="238">
        <v>0</v>
      </c>
      <c r="K30" s="232">
        <v>0</v>
      </c>
      <c r="L30" s="219">
        <v>0</v>
      </c>
      <c r="M30" s="239"/>
      <c r="N30" s="237"/>
      <c r="O30" s="129">
        <f t="shared" si="4"/>
        <v>3</v>
      </c>
      <c r="P30" s="128">
        <f t="shared" si="5"/>
        <v>7</v>
      </c>
    </row>
    <row r="31" spans="2:16" s="117" customFormat="1" ht="21" customHeight="1" x14ac:dyDescent="0.35">
      <c r="B31" s="136">
        <v>18</v>
      </c>
      <c r="C31" s="126" t="s">
        <v>43</v>
      </c>
      <c r="D31" s="127" t="s">
        <v>181</v>
      </c>
      <c r="E31" s="128">
        <v>0</v>
      </c>
      <c r="F31" s="128">
        <v>2</v>
      </c>
      <c r="G31" s="128">
        <v>0</v>
      </c>
      <c r="H31" s="144"/>
      <c r="I31" s="217"/>
      <c r="J31" s="238">
        <v>1</v>
      </c>
      <c r="K31" s="232">
        <v>0</v>
      </c>
      <c r="L31" s="219">
        <v>0</v>
      </c>
      <c r="M31" s="238">
        <v>1</v>
      </c>
      <c r="N31" s="232">
        <v>1</v>
      </c>
      <c r="O31" s="129">
        <f t="shared" si="4"/>
        <v>5</v>
      </c>
      <c r="P31" s="128">
        <f t="shared" si="5"/>
        <v>8</v>
      </c>
    </row>
    <row r="32" spans="2:16" s="117" customFormat="1" ht="21" customHeight="1" x14ac:dyDescent="0.35">
      <c r="B32" s="136">
        <v>19</v>
      </c>
      <c r="C32" s="126" t="s">
        <v>32</v>
      </c>
      <c r="D32" s="127" t="s">
        <v>172</v>
      </c>
      <c r="E32" s="128">
        <v>1</v>
      </c>
      <c r="F32" s="128">
        <v>0</v>
      </c>
      <c r="G32" s="128">
        <v>1</v>
      </c>
      <c r="H32" s="144"/>
      <c r="I32" s="217"/>
      <c r="J32" s="238">
        <v>1</v>
      </c>
      <c r="K32" s="232">
        <v>0</v>
      </c>
      <c r="L32" s="219">
        <v>0</v>
      </c>
      <c r="M32" s="239"/>
      <c r="N32" s="237"/>
      <c r="O32" s="129">
        <f t="shared" si="4"/>
        <v>3</v>
      </c>
      <c r="P32" s="128">
        <f t="shared" si="5"/>
        <v>6</v>
      </c>
    </row>
    <row r="33" spans="2:16" s="117" customFormat="1" ht="21" customHeight="1" x14ac:dyDescent="0.35">
      <c r="B33" s="136">
        <v>20</v>
      </c>
      <c r="C33" s="126" t="s">
        <v>126</v>
      </c>
      <c r="D33" s="127" t="s">
        <v>177</v>
      </c>
      <c r="E33" s="133">
        <v>1</v>
      </c>
      <c r="F33" s="133">
        <v>0</v>
      </c>
      <c r="G33" s="128">
        <v>1</v>
      </c>
      <c r="H33" s="144"/>
      <c r="I33" s="217"/>
      <c r="J33" s="239"/>
      <c r="K33" s="237"/>
      <c r="L33" s="217"/>
      <c r="M33" s="239"/>
      <c r="N33" s="237"/>
      <c r="O33" s="129">
        <f t="shared" si="4"/>
        <v>2</v>
      </c>
      <c r="P33" s="128">
        <f t="shared" si="5"/>
        <v>3</v>
      </c>
    </row>
    <row r="34" spans="2:16" s="117" customFormat="1" ht="21" customHeight="1" x14ac:dyDescent="0.35">
      <c r="B34" s="136">
        <v>21</v>
      </c>
      <c r="C34" s="126" t="s">
        <v>127</v>
      </c>
      <c r="D34" s="127" t="s">
        <v>166</v>
      </c>
      <c r="E34" s="128">
        <v>2</v>
      </c>
      <c r="F34" s="139">
        <v>0</v>
      </c>
      <c r="G34" s="128">
        <v>0</v>
      </c>
      <c r="H34" s="144"/>
      <c r="I34" s="217"/>
      <c r="J34" s="239"/>
      <c r="K34" s="237"/>
      <c r="L34" s="217"/>
      <c r="M34" s="239"/>
      <c r="N34" s="237"/>
      <c r="O34" s="129">
        <f t="shared" si="4"/>
        <v>2</v>
      </c>
      <c r="P34" s="128">
        <f t="shared" si="5"/>
        <v>3</v>
      </c>
    </row>
    <row r="35" spans="2:16" s="117" customFormat="1" ht="21" customHeight="1" x14ac:dyDescent="0.35">
      <c r="B35" s="136">
        <v>22</v>
      </c>
      <c r="C35" s="126" t="s">
        <v>31</v>
      </c>
      <c r="D35" s="127" t="s">
        <v>167</v>
      </c>
      <c r="E35" s="128">
        <v>2</v>
      </c>
      <c r="F35" s="128">
        <v>0</v>
      </c>
      <c r="G35" s="128">
        <v>0</v>
      </c>
      <c r="H35" s="144"/>
      <c r="I35" s="217"/>
      <c r="J35" s="238">
        <v>0</v>
      </c>
      <c r="K35" s="232">
        <v>0</v>
      </c>
      <c r="L35" s="219">
        <v>1</v>
      </c>
      <c r="M35" s="239"/>
      <c r="N35" s="237"/>
      <c r="O35" s="129">
        <f t="shared" si="4"/>
        <v>3</v>
      </c>
      <c r="P35" s="128">
        <f t="shared" si="5"/>
        <v>6</v>
      </c>
    </row>
    <row r="36" spans="2:16" s="117" customFormat="1" ht="21" customHeight="1" x14ac:dyDescent="0.35">
      <c r="B36" s="136">
        <v>23</v>
      </c>
      <c r="C36" s="126" t="s">
        <v>123</v>
      </c>
      <c r="D36" s="127" t="s">
        <v>169</v>
      </c>
      <c r="E36" s="128">
        <v>1</v>
      </c>
      <c r="F36" s="128">
        <v>1</v>
      </c>
      <c r="G36" s="128">
        <v>0</v>
      </c>
      <c r="H36" s="144"/>
      <c r="I36" s="217"/>
      <c r="J36" s="239"/>
      <c r="K36" s="237"/>
      <c r="L36" s="217"/>
      <c r="M36" s="239"/>
      <c r="N36" s="237"/>
      <c r="O36" s="129">
        <f t="shared" si="4"/>
        <v>2</v>
      </c>
      <c r="P36" s="128">
        <f t="shared" si="5"/>
        <v>3</v>
      </c>
    </row>
    <row r="37" spans="2:16" s="117" customFormat="1" ht="21" customHeight="1" x14ac:dyDescent="0.35">
      <c r="B37" s="136">
        <v>24</v>
      </c>
      <c r="C37" s="126" t="s">
        <v>121</v>
      </c>
      <c r="D37" s="127" t="s">
        <v>170</v>
      </c>
      <c r="E37" s="128">
        <v>1</v>
      </c>
      <c r="F37" s="139">
        <v>0</v>
      </c>
      <c r="G37" s="128">
        <v>1</v>
      </c>
      <c r="H37" s="144"/>
      <c r="I37" s="217"/>
      <c r="J37" s="239"/>
      <c r="K37" s="237"/>
      <c r="L37" s="217"/>
      <c r="M37" s="239"/>
      <c r="N37" s="237"/>
      <c r="O37" s="129">
        <f t="shared" si="4"/>
        <v>2</v>
      </c>
      <c r="P37" s="128">
        <f t="shared" si="5"/>
        <v>3</v>
      </c>
    </row>
    <row r="38" spans="2:16" s="117" customFormat="1" ht="21" customHeight="1" x14ac:dyDescent="0.35">
      <c r="B38" s="136">
        <v>25</v>
      </c>
      <c r="C38" s="131" t="s">
        <v>89</v>
      </c>
      <c r="D38" s="127" t="s">
        <v>174</v>
      </c>
      <c r="E38" s="128">
        <v>1</v>
      </c>
      <c r="F38" s="128">
        <v>0</v>
      </c>
      <c r="G38" s="128">
        <v>1</v>
      </c>
      <c r="H38" s="144"/>
      <c r="I38" s="217"/>
      <c r="J38" s="238">
        <v>0</v>
      </c>
      <c r="K38" s="232">
        <v>0</v>
      </c>
      <c r="L38" s="219">
        <v>0</v>
      </c>
      <c r="M38" s="238">
        <v>0</v>
      </c>
      <c r="N38" s="232">
        <v>0</v>
      </c>
      <c r="O38" s="129">
        <f t="shared" si="4"/>
        <v>2</v>
      </c>
      <c r="P38" s="128">
        <f t="shared" si="5"/>
        <v>8</v>
      </c>
    </row>
    <row r="39" spans="2:16" s="117" customFormat="1" ht="21" customHeight="1" x14ac:dyDescent="0.35">
      <c r="B39" s="136">
        <v>26</v>
      </c>
      <c r="C39" s="126" t="s">
        <v>87</v>
      </c>
      <c r="D39" s="127" t="s">
        <v>194</v>
      </c>
      <c r="E39" s="139">
        <v>0</v>
      </c>
      <c r="F39" s="139">
        <v>0</v>
      </c>
      <c r="G39" s="128">
        <v>1</v>
      </c>
      <c r="H39" s="128">
        <v>1</v>
      </c>
      <c r="I39" s="217"/>
      <c r="J39" s="239"/>
      <c r="K39" s="237"/>
      <c r="L39" s="217"/>
      <c r="M39" s="239"/>
      <c r="N39" s="237"/>
      <c r="O39" s="129">
        <f t="shared" si="4"/>
        <v>2</v>
      </c>
      <c r="P39" s="128">
        <f t="shared" si="5"/>
        <v>4</v>
      </c>
    </row>
    <row r="40" spans="2:16" s="117" customFormat="1" ht="21" customHeight="1" x14ac:dyDescent="0.35">
      <c r="B40" s="136">
        <v>27</v>
      </c>
      <c r="C40" s="135" t="s">
        <v>185</v>
      </c>
      <c r="D40" s="127" t="s">
        <v>199</v>
      </c>
      <c r="E40" s="139">
        <v>0</v>
      </c>
      <c r="F40" s="128">
        <v>0</v>
      </c>
      <c r="G40" s="144"/>
      <c r="H40" s="128">
        <v>2</v>
      </c>
      <c r="I40" s="214">
        <v>0</v>
      </c>
      <c r="J40" s="239"/>
      <c r="K40" s="237"/>
      <c r="L40" s="217"/>
      <c r="M40" s="239"/>
      <c r="N40" s="237"/>
      <c r="O40" s="129">
        <f t="shared" si="4"/>
        <v>2</v>
      </c>
      <c r="P40" s="128">
        <f t="shared" si="5"/>
        <v>4</v>
      </c>
    </row>
    <row r="41" spans="2:16" s="117" customFormat="1" ht="21" customHeight="1" x14ac:dyDescent="0.35">
      <c r="B41" s="136">
        <v>28</v>
      </c>
      <c r="C41" s="126" t="s">
        <v>20</v>
      </c>
      <c r="D41" s="127" t="s">
        <v>200</v>
      </c>
      <c r="E41" s="140"/>
      <c r="F41" s="128">
        <v>0</v>
      </c>
      <c r="G41" s="128">
        <v>0</v>
      </c>
      <c r="H41" s="128">
        <v>1</v>
      </c>
      <c r="I41" s="214">
        <v>1</v>
      </c>
      <c r="J41" s="239"/>
      <c r="K41" s="237"/>
      <c r="L41" s="217"/>
      <c r="M41" s="239"/>
      <c r="N41" s="237"/>
      <c r="O41" s="129">
        <f t="shared" si="4"/>
        <v>2</v>
      </c>
      <c r="P41" s="128">
        <f t="shared" si="5"/>
        <v>4</v>
      </c>
    </row>
    <row r="42" spans="2:16" s="117" customFormat="1" ht="21" customHeight="1" x14ac:dyDescent="0.35">
      <c r="B42" s="136">
        <v>29</v>
      </c>
      <c r="C42" s="126" t="s">
        <v>87</v>
      </c>
      <c r="D42" s="127" t="s">
        <v>220</v>
      </c>
      <c r="E42" s="139">
        <v>2</v>
      </c>
      <c r="F42" s="139">
        <v>0</v>
      </c>
      <c r="G42" s="128">
        <v>0</v>
      </c>
      <c r="H42" s="128">
        <v>0</v>
      </c>
      <c r="I42" s="217"/>
      <c r="J42" s="239"/>
      <c r="K42" s="237"/>
      <c r="L42" s="217"/>
      <c r="M42" s="239"/>
      <c r="N42" s="237"/>
      <c r="O42" s="129">
        <f t="shared" si="4"/>
        <v>2</v>
      </c>
      <c r="P42" s="128">
        <f t="shared" si="5"/>
        <v>4</v>
      </c>
    </row>
    <row r="43" spans="2:16" s="117" customFormat="1" ht="21" customHeight="1" x14ac:dyDescent="0.35">
      <c r="B43" s="136">
        <v>30</v>
      </c>
      <c r="C43" s="126" t="s">
        <v>185</v>
      </c>
      <c r="D43" s="127" t="s">
        <v>186</v>
      </c>
      <c r="E43" s="139">
        <v>1</v>
      </c>
      <c r="F43" s="128">
        <v>1</v>
      </c>
      <c r="G43" s="144"/>
      <c r="H43" s="128">
        <v>0</v>
      </c>
      <c r="I43" s="214">
        <v>0</v>
      </c>
      <c r="J43" s="239"/>
      <c r="K43" s="237"/>
      <c r="L43" s="217"/>
      <c r="M43" s="239"/>
      <c r="N43" s="237"/>
      <c r="O43" s="129">
        <f t="shared" si="4"/>
        <v>2</v>
      </c>
      <c r="P43" s="128">
        <f t="shared" si="5"/>
        <v>4</v>
      </c>
    </row>
    <row r="44" spans="2:16" s="117" customFormat="1" ht="21" customHeight="1" x14ac:dyDescent="0.35">
      <c r="B44" s="136">
        <v>31</v>
      </c>
      <c r="C44" s="126" t="s">
        <v>79</v>
      </c>
      <c r="D44" s="127" t="s">
        <v>217</v>
      </c>
      <c r="E44" s="139">
        <v>0</v>
      </c>
      <c r="F44" s="140"/>
      <c r="G44" s="128">
        <v>0</v>
      </c>
      <c r="H44" s="128">
        <v>0</v>
      </c>
      <c r="I44" s="214">
        <v>1</v>
      </c>
      <c r="J44" s="238">
        <v>0</v>
      </c>
      <c r="K44" s="232">
        <v>1</v>
      </c>
      <c r="L44" s="219">
        <v>0</v>
      </c>
      <c r="M44" s="238">
        <v>0</v>
      </c>
      <c r="N44" s="232">
        <v>0</v>
      </c>
      <c r="O44" s="129">
        <f t="shared" si="4"/>
        <v>2</v>
      </c>
      <c r="P44" s="128">
        <f t="shared" si="5"/>
        <v>9</v>
      </c>
    </row>
    <row r="45" spans="2:16" s="117" customFormat="1" ht="21" customHeight="1" x14ac:dyDescent="0.35">
      <c r="B45" s="136">
        <v>32</v>
      </c>
      <c r="C45" s="126" t="s">
        <v>43</v>
      </c>
      <c r="D45" s="127" t="s">
        <v>180</v>
      </c>
      <c r="E45" s="128">
        <v>0</v>
      </c>
      <c r="F45" s="128">
        <v>1</v>
      </c>
      <c r="G45" s="128">
        <v>0</v>
      </c>
      <c r="H45" s="144"/>
      <c r="I45" s="217"/>
      <c r="J45" s="238">
        <v>1</v>
      </c>
      <c r="K45" s="232">
        <v>0</v>
      </c>
      <c r="L45" s="219">
        <v>0</v>
      </c>
      <c r="M45" s="238">
        <v>0</v>
      </c>
      <c r="N45" s="232">
        <v>0</v>
      </c>
      <c r="O45" s="129">
        <f t="shared" si="4"/>
        <v>2</v>
      </c>
      <c r="P45" s="128">
        <f t="shared" si="5"/>
        <v>8</v>
      </c>
    </row>
    <row r="46" spans="2:16" s="117" customFormat="1" ht="21" customHeight="1" x14ac:dyDescent="0.35">
      <c r="B46" s="136">
        <v>33</v>
      </c>
      <c r="C46" s="126" t="s">
        <v>31</v>
      </c>
      <c r="D46" s="127" t="s">
        <v>228</v>
      </c>
      <c r="E46" s="139">
        <v>0</v>
      </c>
      <c r="F46" s="139">
        <v>0</v>
      </c>
      <c r="G46" s="128">
        <v>0</v>
      </c>
      <c r="H46" s="144"/>
      <c r="I46" s="217"/>
      <c r="J46" s="238">
        <v>2</v>
      </c>
      <c r="K46" s="232">
        <v>0</v>
      </c>
      <c r="L46" s="263">
        <v>0</v>
      </c>
      <c r="M46" s="269"/>
      <c r="N46" s="270"/>
      <c r="O46" s="129">
        <f t="shared" si="4"/>
        <v>2</v>
      </c>
      <c r="P46" s="128">
        <v>5</v>
      </c>
    </row>
    <row r="47" spans="2:16" s="117" customFormat="1" ht="21" customHeight="1" x14ac:dyDescent="0.35">
      <c r="B47" s="136">
        <v>34</v>
      </c>
      <c r="C47" s="126" t="s">
        <v>131</v>
      </c>
      <c r="D47" s="127" t="s">
        <v>171</v>
      </c>
      <c r="E47" s="128">
        <v>1</v>
      </c>
      <c r="F47" s="128">
        <v>0</v>
      </c>
      <c r="G47" s="128">
        <v>0</v>
      </c>
      <c r="H47" s="144"/>
      <c r="I47" s="217"/>
      <c r="J47" s="238">
        <v>0</v>
      </c>
      <c r="K47" s="232">
        <v>0</v>
      </c>
      <c r="L47" s="219">
        <v>0</v>
      </c>
      <c r="M47" s="238">
        <v>0</v>
      </c>
      <c r="N47" s="232">
        <v>0</v>
      </c>
      <c r="O47" s="129">
        <f t="shared" si="4"/>
        <v>1</v>
      </c>
      <c r="P47" s="128">
        <f t="shared" ref="P47:P56" si="6">COUNT(E47:N47)</f>
        <v>8</v>
      </c>
    </row>
    <row r="48" spans="2:16" s="117" customFormat="1" ht="21" customHeight="1" x14ac:dyDescent="0.35">
      <c r="B48" s="136">
        <v>35</v>
      </c>
      <c r="C48" s="126" t="s">
        <v>124</v>
      </c>
      <c r="D48" s="127" t="s">
        <v>173</v>
      </c>
      <c r="E48" s="128">
        <v>1</v>
      </c>
      <c r="F48" s="128">
        <v>0</v>
      </c>
      <c r="G48" s="128">
        <v>0</v>
      </c>
      <c r="H48" s="144"/>
      <c r="I48" s="217"/>
      <c r="J48" s="238">
        <v>0</v>
      </c>
      <c r="K48" s="232">
        <v>0</v>
      </c>
      <c r="L48" s="219">
        <v>0</v>
      </c>
      <c r="M48" s="238"/>
      <c r="N48" s="232"/>
      <c r="O48" s="129">
        <f t="shared" si="4"/>
        <v>1</v>
      </c>
      <c r="P48" s="128">
        <f t="shared" si="6"/>
        <v>6</v>
      </c>
    </row>
    <row r="49" spans="2:16" s="117" customFormat="1" ht="21" customHeight="1" x14ac:dyDescent="0.35">
      <c r="B49" s="136">
        <v>36</v>
      </c>
      <c r="C49" s="126" t="s">
        <v>43</v>
      </c>
      <c r="D49" s="127" t="s">
        <v>176</v>
      </c>
      <c r="E49" s="128">
        <v>1</v>
      </c>
      <c r="F49" s="128">
        <v>0</v>
      </c>
      <c r="G49" s="128">
        <v>0</v>
      </c>
      <c r="H49" s="144"/>
      <c r="I49" s="217"/>
      <c r="J49" s="238">
        <v>0</v>
      </c>
      <c r="K49" s="232">
        <v>0</v>
      </c>
      <c r="L49" s="219">
        <v>0</v>
      </c>
      <c r="M49" s="238">
        <v>0</v>
      </c>
      <c r="N49" s="232">
        <v>0</v>
      </c>
      <c r="O49" s="129">
        <f t="shared" si="4"/>
        <v>1</v>
      </c>
      <c r="P49" s="128">
        <f t="shared" si="6"/>
        <v>8</v>
      </c>
    </row>
    <row r="50" spans="2:16" s="117" customFormat="1" ht="21" customHeight="1" x14ac:dyDescent="0.35">
      <c r="B50" s="136">
        <v>37</v>
      </c>
      <c r="C50" s="126" t="s">
        <v>31</v>
      </c>
      <c r="D50" s="127" t="s">
        <v>179</v>
      </c>
      <c r="E50" s="139">
        <v>0</v>
      </c>
      <c r="F50" s="139">
        <v>1</v>
      </c>
      <c r="G50" s="128">
        <v>0</v>
      </c>
      <c r="H50" s="144"/>
      <c r="I50" s="217"/>
      <c r="J50" s="238">
        <v>0</v>
      </c>
      <c r="K50" s="232">
        <v>0</v>
      </c>
      <c r="L50" s="219">
        <v>0</v>
      </c>
      <c r="M50" s="239"/>
      <c r="N50" s="237"/>
      <c r="O50" s="129">
        <f t="shared" si="4"/>
        <v>1</v>
      </c>
      <c r="P50" s="128">
        <f t="shared" si="6"/>
        <v>6</v>
      </c>
    </row>
    <row r="51" spans="2:16" s="117" customFormat="1" ht="21" customHeight="1" x14ac:dyDescent="0.35">
      <c r="B51" s="136">
        <v>38</v>
      </c>
      <c r="C51" s="126" t="s">
        <v>87</v>
      </c>
      <c r="D51" s="127" t="s">
        <v>184</v>
      </c>
      <c r="E51" s="139">
        <v>0</v>
      </c>
      <c r="F51" s="128">
        <v>1</v>
      </c>
      <c r="G51" s="128">
        <v>0</v>
      </c>
      <c r="H51" s="128">
        <v>0</v>
      </c>
      <c r="I51" s="217"/>
      <c r="J51" s="239"/>
      <c r="K51" s="237"/>
      <c r="L51" s="217"/>
      <c r="M51" s="239"/>
      <c r="N51" s="237"/>
      <c r="O51" s="129">
        <f t="shared" si="4"/>
        <v>1</v>
      </c>
      <c r="P51" s="128">
        <f t="shared" si="6"/>
        <v>4</v>
      </c>
    </row>
    <row r="52" spans="2:16" s="117" customFormat="1" ht="21" customHeight="1" x14ac:dyDescent="0.35">
      <c r="B52" s="136">
        <v>39</v>
      </c>
      <c r="C52" s="126" t="s">
        <v>185</v>
      </c>
      <c r="D52" s="127" t="s">
        <v>182</v>
      </c>
      <c r="E52" s="139">
        <v>0</v>
      </c>
      <c r="F52" s="128">
        <v>1</v>
      </c>
      <c r="G52" s="144"/>
      <c r="H52" s="128">
        <v>0</v>
      </c>
      <c r="I52" s="214">
        <v>0</v>
      </c>
      <c r="J52" s="239"/>
      <c r="K52" s="237"/>
      <c r="L52" s="217"/>
      <c r="M52" s="239"/>
      <c r="N52" s="237"/>
      <c r="O52" s="129">
        <f t="shared" si="4"/>
        <v>1</v>
      </c>
      <c r="P52" s="128">
        <f t="shared" si="6"/>
        <v>4</v>
      </c>
    </row>
    <row r="53" spans="2:16" s="117" customFormat="1" ht="21" customHeight="1" x14ac:dyDescent="0.35">
      <c r="B53" s="136">
        <v>40</v>
      </c>
      <c r="C53" s="126" t="s">
        <v>85</v>
      </c>
      <c r="D53" s="127" t="s">
        <v>192</v>
      </c>
      <c r="E53" s="139">
        <v>0</v>
      </c>
      <c r="F53" s="128">
        <v>0</v>
      </c>
      <c r="G53" s="128">
        <v>1</v>
      </c>
      <c r="H53" s="144"/>
      <c r="I53" s="217"/>
      <c r="J53" s="239"/>
      <c r="K53" s="237"/>
      <c r="L53" s="217"/>
      <c r="M53" s="239"/>
      <c r="N53" s="237"/>
      <c r="O53" s="129">
        <f t="shared" si="4"/>
        <v>1</v>
      </c>
      <c r="P53" s="128">
        <f t="shared" si="6"/>
        <v>3</v>
      </c>
    </row>
    <row r="54" spans="2:16" s="117" customFormat="1" ht="21" customHeight="1" x14ac:dyDescent="0.35">
      <c r="B54" s="136">
        <v>41</v>
      </c>
      <c r="C54" s="126" t="s">
        <v>20</v>
      </c>
      <c r="D54" s="127" t="s">
        <v>195</v>
      </c>
      <c r="E54" s="140"/>
      <c r="F54" s="139">
        <v>0</v>
      </c>
      <c r="G54" s="128">
        <v>1</v>
      </c>
      <c r="H54" s="128">
        <v>0</v>
      </c>
      <c r="I54" s="214">
        <v>0</v>
      </c>
      <c r="J54" s="239"/>
      <c r="K54" s="237"/>
      <c r="L54" s="217"/>
      <c r="M54" s="239"/>
      <c r="N54" s="237"/>
      <c r="O54" s="129">
        <f t="shared" si="4"/>
        <v>1</v>
      </c>
      <c r="P54" s="128">
        <f t="shared" si="6"/>
        <v>4</v>
      </c>
    </row>
    <row r="55" spans="2:16" s="117" customFormat="1" ht="21" customHeight="1" x14ac:dyDescent="0.35">
      <c r="B55" s="136">
        <v>42</v>
      </c>
      <c r="C55" s="126" t="s">
        <v>31</v>
      </c>
      <c r="D55" s="127" t="s">
        <v>226</v>
      </c>
      <c r="E55" s="139">
        <v>0</v>
      </c>
      <c r="F55" s="139">
        <v>0</v>
      </c>
      <c r="G55" s="128">
        <v>0</v>
      </c>
      <c r="H55" s="144"/>
      <c r="I55" s="217"/>
      <c r="J55" s="238">
        <v>1</v>
      </c>
      <c r="K55" s="232">
        <v>0</v>
      </c>
      <c r="L55" s="217"/>
      <c r="M55" s="269"/>
      <c r="N55" s="270"/>
      <c r="O55" s="129">
        <f t="shared" si="4"/>
        <v>1</v>
      </c>
      <c r="P55" s="128">
        <v>5</v>
      </c>
    </row>
    <row r="56" spans="2:16" ht="18.75" x14ac:dyDescent="0.2">
      <c r="B56" s="136">
        <v>43</v>
      </c>
      <c r="C56" s="126" t="s">
        <v>31</v>
      </c>
      <c r="D56" s="127" t="s">
        <v>237</v>
      </c>
      <c r="E56" s="139">
        <v>0</v>
      </c>
      <c r="F56" s="139">
        <v>0</v>
      </c>
      <c r="G56" s="128">
        <v>0</v>
      </c>
      <c r="H56" s="144"/>
      <c r="I56" s="217"/>
      <c r="J56" s="238">
        <v>1</v>
      </c>
      <c r="K56" s="232">
        <v>0</v>
      </c>
      <c r="L56" s="255">
        <v>1</v>
      </c>
      <c r="M56" s="269"/>
      <c r="N56" s="270"/>
      <c r="O56" s="129">
        <f t="shared" ref="O56" si="7">SUM(E56:N56)</f>
        <v>2</v>
      </c>
      <c r="P56" s="128">
        <f t="shared" si="6"/>
        <v>6</v>
      </c>
    </row>
  </sheetData>
  <sheetProtection algorithmName="SHA-512" hashValue="EQoMNIhzTa0N1cXM3MMrQa77IlS3twV7VF1YfoY9J7gS1e0d6eXE4OErPM1tsPGsgZ6QqS9duAXSL9kazF1nhw==" saltValue="50m9CbYlCNgwXp7fLiRvfw==" spinCount="100000" sheet="1" objects="1" scenarios="1"/>
  <autoFilter ref="B12:D58"/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A4" zoomScale="71" zoomScaleNormal="71" workbookViewId="0">
      <selection activeCell="A9" sqref="A9:P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4" width="11.42578125" style="134" customWidth="1"/>
    <col min="15" max="15" width="23.7109375" style="134" customWidth="1"/>
    <col min="16" max="16" width="15.85546875" style="134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7"/>
      <c r="N2" s="357"/>
      <c r="O2" s="357"/>
      <c r="P2" s="357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57"/>
      <c r="N3" s="357"/>
      <c r="O3" s="357"/>
      <c r="P3" s="357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57"/>
      <c r="N4" s="357"/>
      <c r="O4" s="357"/>
      <c r="P4" s="357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18.75" x14ac:dyDescent="0.35">
      <c r="A8" s="103" t="s">
        <v>249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8" t="s">
        <v>247</v>
      </c>
      <c r="P8" s="358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18.75" x14ac:dyDescent="0.35">
      <c r="A9" s="358" t="s">
        <v>232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18.75" x14ac:dyDescent="0.3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18.75" x14ac:dyDescent="0.3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18" x14ac:dyDescent="0.35">
      <c r="B12" s="580" t="s">
        <v>140</v>
      </c>
      <c r="C12" s="580" t="s">
        <v>0</v>
      </c>
      <c r="D12" s="580" t="s">
        <v>159</v>
      </c>
      <c r="E12" s="581" t="s">
        <v>141</v>
      </c>
      <c r="F12" s="581"/>
      <c r="G12" s="581"/>
      <c r="H12" s="581"/>
      <c r="I12" s="581"/>
      <c r="J12" s="581"/>
      <c r="K12" s="581"/>
      <c r="L12" s="581"/>
      <c r="M12" s="581"/>
      <c r="N12" s="581"/>
      <c r="O12" s="580" t="s">
        <v>142</v>
      </c>
      <c r="P12" s="567" t="s">
        <v>143</v>
      </c>
    </row>
    <row r="13" spans="1:33" s="117" customFormat="1" ht="18" x14ac:dyDescent="0.35">
      <c r="B13" s="580"/>
      <c r="C13" s="580"/>
      <c r="D13" s="580"/>
      <c r="E13" s="123" t="s">
        <v>67</v>
      </c>
      <c r="F13" s="123" t="s">
        <v>68</v>
      </c>
      <c r="G13" s="123" t="s">
        <v>144</v>
      </c>
      <c r="H13" s="123" t="s">
        <v>145</v>
      </c>
      <c r="I13" s="213" t="s">
        <v>146</v>
      </c>
      <c r="J13" s="216" t="s">
        <v>147</v>
      </c>
      <c r="K13" s="231" t="s">
        <v>148</v>
      </c>
      <c r="L13" s="213" t="s">
        <v>149</v>
      </c>
      <c r="M13" s="216" t="s">
        <v>150</v>
      </c>
      <c r="N13" s="231" t="s">
        <v>151</v>
      </c>
      <c r="O13" s="580"/>
      <c r="P13" s="567"/>
      <c r="S13" s="124"/>
    </row>
    <row r="14" spans="1:33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39">
        <v>0</v>
      </c>
      <c r="G14" s="128">
        <v>0</v>
      </c>
      <c r="H14" s="144"/>
      <c r="I14" s="217"/>
      <c r="J14" s="239"/>
      <c r="K14" s="237"/>
      <c r="L14" s="217"/>
      <c r="M14" s="239"/>
      <c r="N14" s="237"/>
      <c r="O14" s="129">
        <f t="shared" ref="O14:O19" si="0">500+SUM(E14:N14)</f>
        <v>500</v>
      </c>
      <c r="P14" s="128">
        <f t="shared" ref="P14:P34" si="1">COUNT(E14:N14)</f>
        <v>3</v>
      </c>
    </row>
    <row r="15" spans="1:33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230"/>
      <c r="I15" s="218"/>
      <c r="J15" s="238">
        <v>0</v>
      </c>
      <c r="K15" s="233">
        <v>0</v>
      </c>
      <c r="L15" s="215">
        <v>0</v>
      </c>
      <c r="M15" s="238">
        <v>0</v>
      </c>
      <c r="N15" s="233">
        <v>0</v>
      </c>
      <c r="O15" s="129">
        <f t="shared" si="0"/>
        <v>500</v>
      </c>
      <c r="P15" s="128">
        <f t="shared" si="1"/>
        <v>8</v>
      </c>
    </row>
    <row r="16" spans="1:33" s="117" customFormat="1" ht="18.75" x14ac:dyDescent="0.35">
      <c r="B16" s="125">
        <v>3</v>
      </c>
      <c r="C16" s="135" t="s">
        <v>185</v>
      </c>
      <c r="D16" s="127"/>
      <c r="E16" s="139">
        <v>0</v>
      </c>
      <c r="F16" s="133">
        <v>0</v>
      </c>
      <c r="G16" s="144"/>
      <c r="H16" s="128">
        <v>0</v>
      </c>
      <c r="I16" s="214">
        <v>0</v>
      </c>
      <c r="J16" s="239"/>
      <c r="K16" s="237"/>
      <c r="L16" s="217"/>
      <c r="M16" s="239"/>
      <c r="N16" s="237"/>
      <c r="O16" s="129">
        <f t="shared" si="0"/>
        <v>500</v>
      </c>
      <c r="P16" s="128">
        <f t="shared" si="1"/>
        <v>4</v>
      </c>
    </row>
    <row r="17" spans="2:16" s="117" customFormat="1" ht="18.75" x14ac:dyDescent="0.35">
      <c r="B17" s="125">
        <v>4</v>
      </c>
      <c r="C17" s="135" t="s">
        <v>79</v>
      </c>
      <c r="D17" s="138"/>
      <c r="E17" s="139">
        <v>0</v>
      </c>
      <c r="F17" s="140"/>
      <c r="G17" s="128">
        <v>0</v>
      </c>
      <c r="H17" s="128">
        <v>0</v>
      </c>
      <c r="I17" s="214">
        <v>0</v>
      </c>
      <c r="J17" s="238">
        <v>0</v>
      </c>
      <c r="K17" s="232">
        <v>0</v>
      </c>
      <c r="L17" s="214">
        <v>0</v>
      </c>
      <c r="M17" s="238">
        <v>0</v>
      </c>
      <c r="N17" s="232">
        <v>0</v>
      </c>
      <c r="O17" s="129">
        <f t="shared" si="0"/>
        <v>500</v>
      </c>
      <c r="P17" s="128">
        <f t="shared" si="1"/>
        <v>9</v>
      </c>
    </row>
    <row r="18" spans="2:16" s="117" customFormat="1" ht="18.75" x14ac:dyDescent="0.35">
      <c r="B18" s="130">
        <v>5</v>
      </c>
      <c r="C18" s="126" t="s">
        <v>43</v>
      </c>
      <c r="D18" s="138" t="s">
        <v>176</v>
      </c>
      <c r="E18" s="139">
        <v>0</v>
      </c>
      <c r="F18" s="139">
        <v>0</v>
      </c>
      <c r="G18" s="128">
        <v>0</v>
      </c>
      <c r="H18" s="144"/>
      <c r="I18" s="217"/>
      <c r="J18" s="238">
        <v>0</v>
      </c>
      <c r="K18" s="232">
        <v>0</v>
      </c>
      <c r="L18" s="214">
        <v>0</v>
      </c>
      <c r="M18" s="238">
        <v>-10</v>
      </c>
      <c r="N18" s="232">
        <v>0</v>
      </c>
      <c r="O18" s="129">
        <f t="shared" si="0"/>
        <v>490</v>
      </c>
      <c r="P18" s="128">
        <f t="shared" si="1"/>
        <v>8</v>
      </c>
    </row>
    <row r="19" spans="2:16" s="117" customFormat="1" ht="18.75" x14ac:dyDescent="0.35">
      <c r="B19" s="125">
        <v>6</v>
      </c>
      <c r="C19" s="135" t="s">
        <v>123</v>
      </c>
      <c r="D19" s="138"/>
      <c r="E19" s="139">
        <v>0</v>
      </c>
      <c r="F19" s="139">
        <v>0</v>
      </c>
      <c r="G19" s="128">
        <v>0</v>
      </c>
      <c r="H19" s="144"/>
      <c r="I19" s="217"/>
      <c r="J19" s="239"/>
      <c r="K19" s="237"/>
      <c r="L19" s="217"/>
      <c r="M19" s="239"/>
      <c r="N19" s="237"/>
      <c r="O19" s="129">
        <f t="shared" si="0"/>
        <v>500</v>
      </c>
      <c r="P19" s="128">
        <f t="shared" si="1"/>
        <v>3</v>
      </c>
    </row>
    <row r="20" spans="2:16" s="117" customFormat="1" ht="18.75" customHeight="1" x14ac:dyDescent="0.35">
      <c r="B20" s="568">
        <v>7</v>
      </c>
      <c r="C20" s="571" t="s">
        <v>124</v>
      </c>
      <c r="D20" s="138" t="s">
        <v>160</v>
      </c>
      <c r="E20" s="139">
        <v>-10</v>
      </c>
      <c r="F20" s="139">
        <v>0</v>
      </c>
      <c r="G20" s="128">
        <v>0</v>
      </c>
      <c r="H20" s="144"/>
      <c r="I20" s="217"/>
      <c r="J20" s="238">
        <v>0</v>
      </c>
      <c r="K20" s="232">
        <v>0</v>
      </c>
      <c r="L20" s="214">
        <v>0</v>
      </c>
      <c r="M20" s="239"/>
      <c r="N20" s="237"/>
      <c r="O20" s="574">
        <f>500+SUM(E20:N22)</f>
        <v>420</v>
      </c>
      <c r="P20" s="577">
        <f t="shared" si="1"/>
        <v>6</v>
      </c>
    </row>
    <row r="21" spans="2:16" s="117" customFormat="1" ht="18.75" customHeight="1" x14ac:dyDescent="0.35">
      <c r="B21" s="569"/>
      <c r="C21" s="572"/>
      <c r="D21" s="138" t="s">
        <v>188</v>
      </c>
      <c r="E21" s="139">
        <v>0</v>
      </c>
      <c r="F21" s="139">
        <v>0</v>
      </c>
      <c r="G21" s="128">
        <v>0</v>
      </c>
      <c r="H21" s="144"/>
      <c r="I21" s="217"/>
      <c r="J21" s="238">
        <v>0</v>
      </c>
      <c r="K21" s="232">
        <v>0</v>
      </c>
      <c r="L21" s="128">
        <v>-60</v>
      </c>
      <c r="M21" s="239"/>
      <c r="N21" s="237"/>
      <c r="O21" s="575"/>
      <c r="P21" s="578"/>
    </row>
    <row r="22" spans="2:16" s="117" customFormat="1" ht="18.75" customHeight="1" x14ac:dyDescent="0.35">
      <c r="B22" s="570"/>
      <c r="C22" s="573"/>
      <c r="D22" s="138" t="s">
        <v>230</v>
      </c>
      <c r="E22" s="139">
        <v>0</v>
      </c>
      <c r="F22" s="139">
        <v>0</v>
      </c>
      <c r="G22" s="128">
        <v>0</v>
      </c>
      <c r="H22" s="144"/>
      <c r="I22" s="217"/>
      <c r="J22" s="238">
        <v>0</v>
      </c>
      <c r="K22" s="232">
        <v>-10</v>
      </c>
      <c r="L22" s="214">
        <v>0</v>
      </c>
      <c r="M22" s="239"/>
      <c r="N22" s="237"/>
      <c r="O22" s="576"/>
      <c r="P22" s="579"/>
    </row>
    <row r="23" spans="2:16" s="117" customFormat="1" ht="18.75" x14ac:dyDescent="0.35">
      <c r="B23" s="125">
        <v>8</v>
      </c>
      <c r="C23" s="135" t="s">
        <v>20</v>
      </c>
      <c r="D23" s="138"/>
      <c r="E23" s="140"/>
      <c r="F23" s="139">
        <v>0</v>
      </c>
      <c r="G23" s="128">
        <v>0</v>
      </c>
      <c r="H23" s="128">
        <v>0</v>
      </c>
      <c r="I23" s="214">
        <v>0</v>
      </c>
      <c r="J23" s="239"/>
      <c r="K23" s="237"/>
      <c r="L23" s="217"/>
      <c r="M23" s="239"/>
      <c r="N23" s="237"/>
      <c r="O23" s="129">
        <f t="shared" ref="O23:O29" si="2">500+SUM(E23:N23)</f>
        <v>500</v>
      </c>
      <c r="P23" s="128">
        <f t="shared" si="1"/>
        <v>4</v>
      </c>
    </row>
    <row r="24" spans="2:16" s="117" customFormat="1" ht="18.75" x14ac:dyDescent="0.35">
      <c r="B24" s="130">
        <v>9</v>
      </c>
      <c r="C24" s="135" t="s">
        <v>32</v>
      </c>
      <c r="D24" s="138" t="s">
        <v>188</v>
      </c>
      <c r="E24" s="139">
        <v>0</v>
      </c>
      <c r="F24" s="139">
        <v>0</v>
      </c>
      <c r="G24" s="128">
        <v>0</v>
      </c>
      <c r="H24" s="144"/>
      <c r="I24" s="217"/>
      <c r="J24" s="238">
        <v>0</v>
      </c>
      <c r="K24" s="232">
        <v>0</v>
      </c>
      <c r="L24" s="128">
        <v>-60</v>
      </c>
      <c r="M24" s="239"/>
      <c r="N24" s="237"/>
      <c r="O24" s="129">
        <f t="shared" si="2"/>
        <v>440</v>
      </c>
      <c r="P24" s="128">
        <f t="shared" si="1"/>
        <v>6</v>
      </c>
    </row>
    <row r="25" spans="2:16" s="117" customFormat="1" ht="18.75" x14ac:dyDescent="0.35">
      <c r="B25" s="125">
        <v>10</v>
      </c>
      <c r="C25" s="135" t="s">
        <v>89</v>
      </c>
      <c r="D25" s="138" t="s">
        <v>191</v>
      </c>
      <c r="E25" s="139">
        <v>0</v>
      </c>
      <c r="F25" s="139">
        <v>0</v>
      </c>
      <c r="G25" s="139">
        <v>-10</v>
      </c>
      <c r="H25" s="144"/>
      <c r="I25" s="217"/>
      <c r="J25" s="238">
        <v>0</v>
      </c>
      <c r="K25" s="232">
        <v>0</v>
      </c>
      <c r="L25" s="214">
        <v>0</v>
      </c>
      <c r="M25" s="238">
        <v>0</v>
      </c>
      <c r="N25" s="232">
        <v>0</v>
      </c>
      <c r="O25" s="129">
        <f t="shared" si="2"/>
        <v>490</v>
      </c>
      <c r="P25" s="128">
        <f t="shared" si="1"/>
        <v>8</v>
      </c>
    </row>
    <row r="26" spans="2:16" s="117" customFormat="1" ht="18.75" x14ac:dyDescent="0.35">
      <c r="B26" s="125">
        <v>11</v>
      </c>
      <c r="C26" s="126" t="s">
        <v>87</v>
      </c>
      <c r="D26" s="138"/>
      <c r="E26" s="139">
        <v>0</v>
      </c>
      <c r="F26" s="139">
        <v>0</v>
      </c>
      <c r="G26" s="128">
        <v>0</v>
      </c>
      <c r="H26" s="128">
        <v>0</v>
      </c>
      <c r="I26" s="217"/>
      <c r="J26" s="239"/>
      <c r="K26" s="237"/>
      <c r="L26" s="217"/>
      <c r="M26" s="239"/>
      <c r="N26" s="237"/>
      <c r="O26" s="129">
        <f t="shared" si="2"/>
        <v>500</v>
      </c>
      <c r="P26" s="128">
        <f t="shared" si="1"/>
        <v>4</v>
      </c>
    </row>
    <row r="27" spans="2:16" s="117" customFormat="1" ht="18.75" x14ac:dyDescent="0.35">
      <c r="B27" s="130">
        <v>12</v>
      </c>
      <c r="C27" s="126" t="s">
        <v>92</v>
      </c>
      <c r="D27" s="138"/>
      <c r="E27" s="139">
        <v>0</v>
      </c>
      <c r="F27" s="139">
        <v>0</v>
      </c>
      <c r="G27" s="128">
        <v>0</v>
      </c>
      <c r="H27" s="144"/>
      <c r="I27" s="217"/>
      <c r="J27" s="239"/>
      <c r="K27" s="237"/>
      <c r="L27" s="217"/>
      <c r="M27" s="239"/>
      <c r="N27" s="237"/>
      <c r="O27" s="129">
        <f t="shared" si="2"/>
        <v>500</v>
      </c>
      <c r="P27" s="128">
        <f t="shared" si="1"/>
        <v>3</v>
      </c>
    </row>
    <row r="28" spans="2:16" s="117" customFormat="1" ht="18.75" x14ac:dyDescent="0.35">
      <c r="B28" s="125">
        <v>13</v>
      </c>
      <c r="C28" s="126" t="s">
        <v>126</v>
      </c>
      <c r="D28" s="138"/>
      <c r="E28" s="139">
        <v>0</v>
      </c>
      <c r="F28" s="139">
        <v>0</v>
      </c>
      <c r="G28" s="128">
        <v>0</v>
      </c>
      <c r="H28" s="144"/>
      <c r="I28" s="217"/>
      <c r="J28" s="239"/>
      <c r="K28" s="237"/>
      <c r="L28" s="217"/>
      <c r="M28" s="239"/>
      <c r="N28" s="237"/>
      <c r="O28" s="129">
        <f t="shared" si="2"/>
        <v>500</v>
      </c>
      <c r="P28" s="128">
        <f t="shared" si="1"/>
        <v>3</v>
      </c>
    </row>
    <row r="29" spans="2:16" s="117" customFormat="1" ht="18.75" x14ac:dyDescent="0.35">
      <c r="B29" s="125">
        <v>14</v>
      </c>
      <c r="C29" s="126" t="s">
        <v>85</v>
      </c>
      <c r="D29" s="138"/>
      <c r="E29" s="139">
        <v>0</v>
      </c>
      <c r="F29" s="139">
        <v>0</v>
      </c>
      <c r="G29" s="128">
        <v>0</v>
      </c>
      <c r="H29" s="144"/>
      <c r="I29" s="217"/>
      <c r="J29" s="239"/>
      <c r="K29" s="237"/>
      <c r="L29" s="217"/>
      <c r="M29" s="239"/>
      <c r="N29" s="237"/>
      <c r="O29" s="129">
        <f t="shared" si="2"/>
        <v>500</v>
      </c>
      <c r="P29" s="128">
        <f t="shared" si="1"/>
        <v>3</v>
      </c>
    </row>
    <row r="30" spans="2:16" s="117" customFormat="1" ht="18" x14ac:dyDescent="0.35">
      <c r="B30" s="568">
        <v>15</v>
      </c>
      <c r="C30" s="571" t="s">
        <v>132</v>
      </c>
      <c r="D30" s="138" t="s">
        <v>183</v>
      </c>
      <c r="E30" s="139">
        <v>0</v>
      </c>
      <c r="F30" s="139">
        <v>0</v>
      </c>
      <c r="G30" s="128">
        <v>0</v>
      </c>
      <c r="H30" s="144"/>
      <c r="I30" s="219">
        <v>-10</v>
      </c>
      <c r="J30" s="238">
        <v>0</v>
      </c>
      <c r="K30" s="232">
        <v>0</v>
      </c>
      <c r="L30" s="214">
        <v>0</v>
      </c>
      <c r="M30" s="239"/>
      <c r="N30" s="237"/>
      <c r="O30" s="574">
        <f>500+SUM(E30:N32)</f>
        <v>470</v>
      </c>
      <c r="P30" s="577">
        <f>COUNT(E31:N31)</f>
        <v>7</v>
      </c>
    </row>
    <row r="31" spans="2:16" s="117" customFormat="1" ht="18" x14ac:dyDescent="0.35">
      <c r="B31" s="569"/>
      <c r="C31" s="572"/>
      <c r="D31" s="138" t="s">
        <v>197</v>
      </c>
      <c r="E31" s="139">
        <v>0</v>
      </c>
      <c r="F31" s="139">
        <v>0</v>
      </c>
      <c r="G31" s="139">
        <v>-10</v>
      </c>
      <c r="H31" s="144"/>
      <c r="I31" s="214">
        <v>0</v>
      </c>
      <c r="J31" s="238">
        <v>0</v>
      </c>
      <c r="K31" s="232">
        <v>0</v>
      </c>
      <c r="L31" s="214">
        <v>0</v>
      </c>
      <c r="M31" s="239"/>
      <c r="N31" s="237"/>
      <c r="O31" s="575"/>
      <c r="P31" s="578"/>
    </row>
    <row r="32" spans="2:16" s="117" customFormat="1" ht="18" x14ac:dyDescent="0.35">
      <c r="B32" s="570"/>
      <c r="C32" s="573"/>
      <c r="D32" s="138" t="s">
        <v>227</v>
      </c>
      <c r="E32" s="139">
        <v>0</v>
      </c>
      <c r="F32" s="139">
        <v>0</v>
      </c>
      <c r="G32" s="128">
        <v>0</v>
      </c>
      <c r="H32" s="244"/>
      <c r="I32" s="242">
        <v>0</v>
      </c>
      <c r="J32" s="238">
        <v>-10</v>
      </c>
      <c r="K32" s="232">
        <v>0</v>
      </c>
      <c r="L32" s="264">
        <v>0</v>
      </c>
      <c r="M32" s="266"/>
      <c r="N32" s="267"/>
      <c r="O32" s="576"/>
      <c r="P32" s="579"/>
    </row>
    <row r="33" spans="2:16" s="117" customFormat="1" ht="18.75" x14ac:dyDescent="0.35">
      <c r="B33" s="130">
        <v>16</v>
      </c>
      <c r="C33" s="131" t="s">
        <v>127</v>
      </c>
      <c r="D33" s="138" t="s">
        <v>188</v>
      </c>
      <c r="E33" s="139">
        <v>0</v>
      </c>
      <c r="F33" s="139">
        <v>0</v>
      </c>
      <c r="G33" s="128">
        <v>-60</v>
      </c>
      <c r="H33" s="144"/>
      <c r="I33" s="217"/>
      <c r="J33" s="239"/>
      <c r="K33" s="237"/>
      <c r="L33" s="217"/>
      <c r="M33" s="239"/>
      <c r="N33" s="237"/>
      <c r="O33" s="129">
        <f>500+SUM(E33:N33)</f>
        <v>440</v>
      </c>
      <c r="P33" s="128">
        <f t="shared" si="1"/>
        <v>3</v>
      </c>
    </row>
    <row r="34" spans="2:16" s="117" customFormat="1" ht="18.75" x14ac:dyDescent="0.35">
      <c r="B34" s="125">
        <v>17</v>
      </c>
      <c r="C34" s="126" t="s">
        <v>31</v>
      </c>
      <c r="D34" s="138"/>
      <c r="E34" s="139">
        <v>0</v>
      </c>
      <c r="F34" s="139">
        <v>0</v>
      </c>
      <c r="G34" s="128">
        <v>0</v>
      </c>
      <c r="H34" s="144"/>
      <c r="I34" s="217"/>
      <c r="J34" s="243">
        <v>0</v>
      </c>
      <c r="K34" s="232">
        <v>0</v>
      </c>
      <c r="L34" s="214">
        <v>0</v>
      </c>
      <c r="M34" s="265"/>
      <c r="N34" s="237"/>
      <c r="O34" s="129">
        <f>500+SUM(E34:N34)</f>
        <v>500</v>
      </c>
      <c r="P34" s="128">
        <f t="shared" si="1"/>
        <v>6</v>
      </c>
    </row>
  </sheetData>
  <autoFilter ref="B12:P3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9">
    <mergeCell ref="P12:P13"/>
    <mergeCell ref="B30:B32"/>
    <mergeCell ref="C30:C32"/>
    <mergeCell ref="O30:O32"/>
    <mergeCell ref="P30:P32"/>
    <mergeCell ref="B12:B13"/>
    <mergeCell ref="C12:C13"/>
    <mergeCell ref="D12:D13"/>
    <mergeCell ref="E12:N12"/>
    <mergeCell ref="O12:O13"/>
    <mergeCell ref="B20:B22"/>
    <mergeCell ref="C20:C22"/>
    <mergeCell ref="O20:O22"/>
    <mergeCell ref="P20:P22"/>
    <mergeCell ref="M2:P2"/>
    <mergeCell ref="M3:P3"/>
    <mergeCell ref="M4:P4"/>
    <mergeCell ref="O8:P8"/>
    <mergeCell ref="A9:P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6" zoomScale="70" zoomScaleNormal="70" workbookViewId="0">
      <selection activeCell="A9" sqref="A9:O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57"/>
      <c r="M2" s="357"/>
      <c r="N2" s="357"/>
      <c r="O2" s="357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57"/>
      <c r="M3" s="357"/>
      <c r="N3" s="357"/>
      <c r="O3" s="357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57"/>
      <c r="M4" s="357"/>
      <c r="N4" s="357"/>
      <c r="O4" s="357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249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58" t="s">
        <v>247</v>
      </c>
      <c r="O8" s="358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58" t="s">
        <v>232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1" t="s">
        <v>140</v>
      </c>
      <c r="C12" s="141" t="s">
        <v>0</v>
      </c>
      <c r="D12" s="564" t="s">
        <v>141</v>
      </c>
      <c r="E12" s="565"/>
      <c r="F12" s="565"/>
      <c r="G12" s="565"/>
      <c r="H12" s="565"/>
      <c r="I12" s="565"/>
      <c r="J12" s="565"/>
      <c r="K12" s="565"/>
      <c r="L12" s="565"/>
      <c r="M12" s="566"/>
      <c r="N12" s="141" t="s">
        <v>161</v>
      </c>
      <c r="O12" s="141" t="s">
        <v>143</v>
      </c>
    </row>
    <row r="13" spans="1:32" s="117" customFormat="1" ht="18.75" x14ac:dyDescent="0.35">
      <c r="B13" s="142"/>
      <c r="C13" s="142"/>
      <c r="D13" s="123" t="s">
        <v>67</v>
      </c>
      <c r="E13" s="123" t="s">
        <v>68</v>
      </c>
      <c r="F13" s="123" t="s">
        <v>144</v>
      </c>
      <c r="G13" s="123" t="s">
        <v>145</v>
      </c>
      <c r="H13" s="213" t="s">
        <v>146</v>
      </c>
      <c r="I13" s="216" t="s">
        <v>147</v>
      </c>
      <c r="J13" s="231" t="s">
        <v>148</v>
      </c>
      <c r="K13" s="213" t="s">
        <v>149</v>
      </c>
      <c r="L13" s="216" t="s">
        <v>150</v>
      </c>
      <c r="M13" s="231" t="s">
        <v>151</v>
      </c>
      <c r="N13" s="142"/>
      <c r="O13" s="143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44"/>
      <c r="H14" s="217"/>
      <c r="I14" s="238">
        <v>0</v>
      </c>
      <c r="J14" s="232">
        <v>1</v>
      </c>
      <c r="K14" s="214">
        <v>1</v>
      </c>
      <c r="L14" s="238">
        <v>2</v>
      </c>
      <c r="M14" s="232">
        <v>1</v>
      </c>
      <c r="N14" s="129">
        <f t="shared" ref="N14:N30" si="0">SUM(D14:M14)</f>
        <v>5</v>
      </c>
      <c r="O14" s="128">
        <f t="shared" ref="O14:O30" si="1">COUNT(D14:M14)</f>
        <v>8</v>
      </c>
      <c r="R14" s="124"/>
    </row>
    <row r="15" spans="1:32" s="117" customFormat="1" ht="18.75" x14ac:dyDescent="0.35">
      <c r="B15" s="130">
        <v>4</v>
      </c>
      <c r="C15" s="135" t="s">
        <v>31</v>
      </c>
      <c r="D15" s="128">
        <v>1</v>
      </c>
      <c r="E15" s="128">
        <v>1</v>
      </c>
      <c r="F15" s="128">
        <v>0</v>
      </c>
      <c r="G15" s="144"/>
      <c r="H15" s="217"/>
      <c r="I15" s="238">
        <v>1</v>
      </c>
      <c r="J15" s="232">
        <v>0</v>
      </c>
      <c r="K15" s="214">
        <v>3</v>
      </c>
      <c r="L15" s="239"/>
      <c r="M15" s="237"/>
      <c r="N15" s="129">
        <f t="shared" si="0"/>
        <v>6</v>
      </c>
      <c r="O15" s="128">
        <f t="shared" si="1"/>
        <v>6</v>
      </c>
      <c r="R15" s="124"/>
    </row>
    <row r="16" spans="1:32" s="117" customFormat="1" ht="18.75" x14ac:dyDescent="0.35">
      <c r="B16" s="125">
        <v>6</v>
      </c>
      <c r="C16" s="135" t="s">
        <v>87</v>
      </c>
      <c r="D16" s="139">
        <v>1</v>
      </c>
      <c r="E16" s="128">
        <v>0</v>
      </c>
      <c r="F16" s="128">
        <v>2</v>
      </c>
      <c r="G16" s="128">
        <v>1</v>
      </c>
      <c r="H16" s="217"/>
      <c r="I16" s="239"/>
      <c r="J16" s="237"/>
      <c r="K16" s="217"/>
      <c r="L16" s="239"/>
      <c r="M16" s="237"/>
      <c r="N16" s="129">
        <f t="shared" si="0"/>
        <v>4</v>
      </c>
      <c r="O16" s="128">
        <f t="shared" si="1"/>
        <v>4</v>
      </c>
      <c r="R16" s="124"/>
    </row>
    <row r="17" spans="2:20" s="117" customFormat="1" ht="18.75" x14ac:dyDescent="0.35">
      <c r="B17" s="125">
        <v>8</v>
      </c>
      <c r="C17" s="135" t="s">
        <v>121</v>
      </c>
      <c r="D17" s="128">
        <v>3</v>
      </c>
      <c r="E17" s="139">
        <v>0</v>
      </c>
      <c r="F17" s="128">
        <v>2</v>
      </c>
      <c r="G17" s="144"/>
      <c r="H17" s="217"/>
      <c r="I17" s="239"/>
      <c r="J17" s="237"/>
      <c r="K17" s="217"/>
      <c r="L17" s="239"/>
      <c r="M17" s="237"/>
      <c r="N17" s="129">
        <f t="shared" si="0"/>
        <v>5</v>
      </c>
      <c r="O17" s="128">
        <f t="shared" si="1"/>
        <v>3</v>
      </c>
      <c r="R17" s="124"/>
    </row>
    <row r="18" spans="2:20" s="117" customFormat="1" ht="18.75" x14ac:dyDescent="0.35">
      <c r="B18" s="125">
        <v>7</v>
      </c>
      <c r="C18" s="126" t="s">
        <v>43</v>
      </c>
      <c r="D18" s="128">
        <v>1</v>
      </c>
      <c r="E18" s="128">
        <v>0</v>
      </c>
      <c r="F18" s="128">
        <v>4</v>
      </c>
      <c r="G18" s="144"/>
      <c r="H18" s="217"/>
      <c r="I18" s="238">
        <v>1</v>
      </c>
      <c r="J18" s="232">
        <v>0</v>
      </c>
      <c r="K18" s="214">
        <v>0</v>
      </c>
      <c r="L18" s="238">
        <v>1</v>
      </c>
      <c r="M18" s="232">
        <v>1</v>
      </c>
      <c r="N18" s="129">
        <f t="shared" si="0"/>
        <v>8</v>
      </c>
      <c r="O18" s="128">
        <f t="shared" si="1"/>
        <v>8</v>
      </c>
    </row>
    <row r="19" spans="2:20" s="117" customFormat="1" ht="18.75" x14ac:dyDescent="0.35">
      <c r="B19" s="130">
        <v>9</v>
      </c>
      <c r="C19" s="135" t="s">
        <v>126</v>
      </c>
      <c r="D19" s="133">
        <v>1</v>
      </c>
      <c r="E19" s="133">
        <v>4</v>
      </c>
      <c r="F19" s="128">
        <v>1</v>
      </c>
      <c r="G19" s="230"/>
      <c r="H19" s="218"/>
      <c r="I19" s="239"/>
      <c r="J19" s="236"/>
      <c r="K19" s="218"/>
      <c r="L19" s="239"/>
      <c r="M19" s="236"/>
      <c r="N19" s="129">
        <f t="shared" si="0"/>
        <v>6</v>
      </c>
      <c r="O19" s="128">
        <f t="shared" si="1"/>
        <v>3</v>
      </c>
    </row>
    <row r="20" spans="2:20" s="117" customFormat="1" ht="18.75" x14ac:dyDescent="0.35">
      <c r="B20" s="125">
        <v>5</v>
      </c>
      <c r="C20" s="135" t="s">
        <v>79</v>
      </c>
      <c r="D20" s="147">
        <v>2</v>
      </c>
      <c r="E20" s="230"/>
      <c r="F20" s="128">
        <v>1</v>
      </c>
      <c r="G20" s="133">
        <v>1</v>
      </c>
      <c r="H20" s="215">
        <v>0</v>
      </c>
      <c r="I20" s="238">
        <v>2</v>
      </c>
      <c r="J20" s="233">
        <v>0</v>
      </c>
      <c r="K20" s="215">
        <v>1</v>
      </c>
      <c r="L20" s="238">
        <v>1</v>
      </c>
      <c r="M20" s="233">
        <v>1</v>
      </c>
      <c r="N20" s="129">
        <f t="shared" si="0"/>
        <v>9</v>
      </c>
      <c r="O20" s="128">
        <f t="shared" si="1"/>
        <v>9</v>
      </c>
    </row>
    <row r="21" spans="2:20" s="117" customFormat="1" ht="18.75" x14ac:dyDescent="0.35">
      <c r="B21" s="125">
        <v>11</v>
      </c>
      <c r="C21" s="135" t="s">
        <v>85</v>
      </c>
      <c r="D21" s="133">
        <v>4</v>
      </c>
      <c r="E21" s="133">
        <v>3</v>
      </c>
      <c r="F21" s="128">
        <v>1</v>
      </c>
      <c r="G21" s="230"/>
      <c r="H21" s="218"/>
      <c r="I21" s="239"/>
      <c r="J21" s="236"/>
      <c r="K21" s="218"/>
      <c r="L21" s="239"/>
      <c r="M21" s="236"/>
      <c r="N21" s="129">
        <f t="shared" si="0"/>
        <v>8</v>
      </c>
      <c r="O21" s="128">
        <f t="shared" si="1"/>
        <v>3</v>
      </c>
    </row>
    <row r="22" spans="2:20" s="117" customFormat="1" ht="18.75" x14ac:dyDescent="0.35">
      <c r="B22" s="125">
        <v>12</v>
      </c>
      <c r="C22" s="135" t="s">
        <v>187</v>
      </c>
      <c r="D22" s="133">
        <v>2</v>
      </c>
      <c r="E22" s="147">
        <v>1</v>
      </c>
      <c r="F22" s="128">
        <v>5</v>
      </c>
      <c r="G22" s="230"/>
      <c r="H22" s="218"/>
      <c r="I22" s="239"/>
      <c r="J22" s="236"/>
      <c r="K22" s="218"/>
      <c r="L22" s="239"/>
      <c r="M22" s="236"/>
      <c r="N22" s="129">
        <f t="shared" si="0"/>
        <v>8</v>
      </c>
      <c r="O22" s="128">
        <f t="shared" si="1"/>
        <v>3</v>
      </c>
    </row>
    <row r="23" spans="2:20" s="117" customFormat="1" ht="18.75" x14ac:dyDescent="0.35">
      <c r="B23" s="125">
        <v>13</v>
      </c>
      <c r="C23" s="135" t="s">
        <v>131</v>
      </c>
      <c r="D23" s="133">
        <v>2</v>
      </c>
      <c r="E23" s="133">
        <v>5</v>
      </c>
      <c r="F23" s="128">
        <v>1</v>
      </c>
      <c r="G23" s="230"/>
      <c r="H23" s="218"/>
      <c r="I23" s="238">
        <v>2</v>
      </c>
      <c r="J23" s="233">
        <v>0</v>
      </c>
      <c r="K23" s="215">
        <v>2</v>
      </c>
      <c r="L23" s="238">
        <v>2</v>
      </c>
      <c r="M23" s="233">
        <v>1</v>
      </c>
      <c r="N23" s="129">
        <f t="shared" si="0"/>
        <v>15</v>
      </c>
      <c r="O23" s="128">
        <f t="shared" si="1"/>
        <v>8</v>
      </c>
    </row>
    <row r="24" spans="2:20" s="117" customFormat="1" ht="18.75" x14ac:dyDescent="0.35">
      <c r="B24" s="130">
        <v>14</v>
      </c>
      <c r="C24" s="126" t="s">
        <v>185</v>
      </c>
      <c r="D24" s="139">
        <v>2</v>
      </c>
      <c r="E24" s="128">
        <v>3</v>
      </c>
      <c r="F24" s="144"/>
      <c r="G24" s="128">
        <v>1</v>
      </c>
      <c r="H24" s="214">
        <v>4</v>
      </c>
      <c r="I24" s="239"/>
      <c r="J24" s="237"/>
      <c r="K24" s="217"/>
      <c r="L24" s="239"/>
      <c r="M24" s="237"/>
      <c r="N24" s="129">
        <f t="shared" si="0"/>
        <v>10</v>
      </c>
      <c r="O24" s="128">
        <f t="shared" si="1"/>
        <v>4</v>
      </c>
    </row>
    <row r="25" spans="2:20" s="117" customFormat="1" ht="18.75" x14ac:dyDescent="0.35">
      <c r="B25" s="125">
        <v>15</v>
      </c>
      <c r="C25" s="126" t="s">
        <v>127</v>
      </c>
      <c r="D25" s="128">
        <v>4</v>
      </c>
      <c r="E25" s="139">
        <v>3</v>
      </c>
      <c r="F25" s="128">
        <v>3</v>
      </c>
      <c r="G25" s="144"/>
      <c r="H25" s="217"/>
      <c r="I25" s="239"/>
      <c r="J25" s="237"/>
      <c r="K25" s="217"/>
      <c r="L25" s="239"/>
      <c r="M25" s="237"/>
      <c r="N25" s="129">
        <f t="shared" si="0"/>
        <v>10</v>
      </c>
      <c r="O25" s="128">
        <f t="shared" si="1"/>
        <v>3</v>
      </c>
      <c r="T25" s="126"/>
    </row>
    <row r="26" spans="2:20" s="117" customFormat="1" ht="18.75" x14ac:dyDescent="0.35">
      <c r="B26" s="125">
        <v>2</v>
      </c>
      <c r="C26" s="126" t="s">
        <v>124</v>
      </c>
      <c r="D26" s="128">
        <v>1</v>
      </c>
      <c r="E26" s="128">
        <v>1</v>
      </c>
      <c r="F26" s="128">
        <v>0</v>
      </c>
      <c r="G26" s="144"/>
      <c r="H26" s="217"/>
      <c r="I26" s="238">
        <v>3</v>
      </c>
      <c r="J26" s="232">
        <v>3</v>
      </c>
      <c r="K26" s="214">
        <v>3</v>
      </c>
      <c r="L26" s="239"/>
      <c r="M26" s="237"/>
      <c r="N26" s="129">
        <f t="shared" si="0"/>
        <v>11</v>
      </c>
      <c r="O26" s="128">
        <f t="shared" si="1"/>
        <v>6</v>
      </c>
      <c r="T26" s="131"/>
    </row>
    <row r="27" spans="2:20" s="117" customFormat="1" ht="18.75" x14ac:dyDescent="0.35">
      <c r="B27" s="125">
        <v>10</v>
      </c>
      <c r="C27" s="126" t="s">
        <v>132</v>
      </c>
      <c r="D27" s="139">
        <v>2</v>
      </c>
      <c r="E27" s="128">
        <v>3</v>
      </c>
      <c r="F27" s="128">
        <v>1</v>
      </c>
      <c r="G27" s="144"/>
      <c r="H27" s="214">
        <v>1</v>
      </c>
      <c r="I27" s="238">
        <v>3</v>
      </c>
      <c r="J27" s="232">
        <v>2</v>
      </c>
      <c r="K27" s="214">
        <v>3</v>
      </c>
      <c r="L27" s="239"/>
      <c r="M27" s="237"/>
      <c r="N27" s="129">
        <f t="shared" si="0"/>
        <v>15</v>
      </c>
      <c r="O27" s="128">
        <f t="shared" si="1"/>
        <v>7</v>
      </c>
      <c r="T27" s="126"/>
    </row>
    <row r="28" spans="2:20" s="117" customFormat="1" ht="18.75" x14ac:dyDescent="0.35">
      <c r="B28" s="125">
        <v>16</v>
      </c>
      <c r="C28" s="126" t="s">
        <v>123</v>
      </c>
      <c r="D28" s="128">
        <v>5</v>
      </c>
      <c r="E28" s="139">
        <v>3</v>
      </c>
      <c r="F28" s="128">
        <v>5</v>
      </c>
      <c r="G28" s="144"/>
      <c r="H28" s="217"/>
      <c r="I28" s="239"/>
      <c r="J28" s="237"/>
      <c r="K28" s="217"/>
      <c r="L28" s="239"/>
      <c r="M28" s="237"/>
      <c r="N28" s="129">
        <f t="shared" si="0"/>
        <v>13</v>
      </c>
      <c r="O28" s="128">
        <f t="shared" si="1"/>
        <v>3</v>
      </c>
      <c r="T28" s="126"/>
    </row>
    <row r="29" spans="2:20" s="117" customFormat="1" ht="18.75" x14ac:dyDescent="0.35">
      <c r="B29" s="130">
        <v>17</v>
      </c>
      <c r="C29" s="131" t="s">
        <v>20</v>
      </c>
      <c r="D29" s="144"/>
      <c r="E29" s="128">
        <v>1</v>
      </c>
      <c r="F29" s="128">
        <v>5</v>
      </c>
      <c r="G29" s="128">
        <v>2</v>
      </c>
      <c r="H29" s="214">
        <v>7</v>
      </c>
      <c r="I29" s="239"/>
      <c r="J29" s="237"/>
      <c r="K29" s="217"/>
      <c r="L29" s="239"/>
      <c r="M29" s="237"/>
      <c r="N29" s="129">
        <f t="shared" si="0"/>
        <v>15</v>
      </c>
      <c r="O29" s="128">
        <f t="shared" si="1"/>
        <v>4</v>
      </c>
      <c r="T29" s="126"/>
    </row>
    <row r="30" spans="2:20" s="117" customFormat="1" ht="18.75" x14ac:dyDescent="0.35">
      <c r="B30" s="125">
        <v>3</v>
      </c>
      <c r="C30" s="126" t="s">
        <v>32</v>
      </c>
      <c r="D30" s="128">
        <v>1</v>
      </c>
      <c r="E30" s="128">
        <v>1</v>
      </c>
      <c r="F30" s="128">
        <v>0</v>
      </c>
      <c r="G30" s="144"/>
      <c r="H30" s="217"/>
      <c r="I30" s="243">
        <v>3</v>
      </c>
      <c r="J30" s="232">
        <v>8</v>
      </c>
      <c r="K30" s="214">
        <v>3</v>
      </c>
      <c r="L30" s="265"/>
      <c r="M30" s="237"/>
      <c r="N30" s="129">
        <f t="shared" si="0"/>
        <v>16</v>
      </c>
      <c r="O30" s="128">
        <f t="shared" si="1"/>
        <v>6</v>
      </c>
      <c r="T30" s="126"/>
    </row>
  </sheetData>
  <autoFilter ref="B12:O3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F17" sqref="F17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82" t="s">
        <v>153</v>
      </c>
      <c r="C6" s="582"/>
      <c r="D6" s="582"/>
      <c r="E6" s="582"/>
      <c r="F6" s="582"/>
      <c r="G6" s="582"/>
    </row>
    <row r="7" spans="1:7" ht="27.75" x14ac:dyDescent="0.25">
      <c r="A7" s="583" t="s">
        <v>154</v>
      </c>
      <c r="B7" s="583"/>
      <c r="C7" s="583"/>
      <c r="D7" s="583"/>
      <c r="E7" s="583"/>
      <c r="F7" s="583"/>
      <c r="G7" s="583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84" t="s">
        <v>155</v>
      </c>
      <c r="B9" s="584" t="s">
        <v>0</v>
      </c>
      <c r="C9" s="584" t="s">
        <v>152</v>
      </c>
      <c r="D9" s="584" t="s">
        <v>156</v>
      </c>
      <c r="E9" s="584" t="s">
        <v>157</v>
      </c>
      <c r="F9" s="584" t="s">
        <v>158</v>
      </c>
      <c r="G9" s="584" t="s">
        <v>141</v>
      </c>
    </row>
    <row r="10" spans="1:7" x14ac:dyDescent="0.25">
      <c r="A10" s="584"/>
      <c r="B10" s="584"/>
      <c r="C10" s="584"/>
      <c r="D10" s="584"/>
      <c r="E10" s="584"/>
      <c r="F10" s="584"/>
      <c r="G10" s="584"/>
    </row>
    <row r="11" spans="1:7" ht="45" x14ac:dyDescent="0.25">
      <c r="A11" s="137">
        <v>1</v>
      </c>
      <c r="B11" s="245" t="s">
        <v>93</v>
      </c>
      <c r="C11" s="246" t="s">
        <v>202</v>
      </c>
      <c r="D11" s="247" t="s">
        <v>203</v>
      </c>
      <c r="E11" s="248" t="s">
        <v>204</v>
      </c>
      <c r="F11" s="249" t="s">
        <v>205</v>
      </c>
      <c r="G11" s="249" t="s">
        <v>201</v>
      </c>
    </row>
    <row r="12" spans="1:7" ht="18.75" x14ac:dyDescent="0.25">
      <c r="A12" s="149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49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hLA8DLMshMC4yLbb8z6+9dKV/Q8Dpo7bHGe56/TPSXk/WFlhzg5dY+XyKWTKvfJNvjlcupmLxh+PVmAKEpJp5Q==" saltValue="Jg7zGjQ2cZTsTKLq/tNGG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90" t="s">
        <v>130</v>
      </c>
      <c r="F4" s="591"/>
      <c r="G4" s="591"/>
      <c r="H4" s="591"/>
      <c r="I4" s="591"/>
      <c r="J4" s="591"/>
      <c r="K4" s="591"/>
      <c r="L4" s="591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86" t="s">
        <v>10</v>
      </c>
      <c r="F6" s="587"/>
      <c r="H6" s="588" t="s">
        <v>11</v>
      </c>
      <c r="I6" s="589"/>
      <c r="K6" s="586" t="s">
        <v>12</v>
      </c>
      <c r="L6" s="587"/>
      <c r="N6" s="585"/>
      <c r="O6" s="585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85"/>
      <c r="F11" s="585"/>
      <c r="H11" s="585"/>
      <c r="I11" s="585"/>
      <c r="K11" s="585"/>
      <c r="L11" s="585"/>
      <c r="N11" s="585"/>
      <c r="O11" s="585"/>
    </row>
    <row r="12" spans="1:15" x14ac:dyDescent="0.25">
      <c r="B12" s="113">
        <v>4</v>
      </c>
      <c r="C12" s="16" t="s">
        <v>79</v>
      </c>
      <c r="E12" s="586" t="s">
        <v>118</v>
      </c>
      <c r="F12" s="587"/>
      <c r="H12" s="585"/>
      <c r="I12" s="585"/>
      <c r="K12" s="585"/>
      <c r="L12" s="585"/>
      <c r="N12" s="585"/>
      <c r="O12" s="585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85"/>
      <c r="F18" s="585"/>
      <c r="H18" s="585"/>
      <c r="I18" s="585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Gráfico1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2023-10-02T22:18:23Z</dcterms:modified>
</cp:coreProperties>
</file>